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A59F34CF-50EF-4C03-BC49-446ABF59FF25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Pol'!$F$1:$F$275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Pol'!$A$1:$U$275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5" i="12" l="1"/>
  <c r="F39" i="1" s="1"/>
  <c r="F9" i="12"/>
  <c r="G9" i="12" s="1"/>
  <c r="I9" i="12"/>
  <c r="K9" i="12"/>
  <c r="O9" i="12"/>
  <c r="Q9" i="12"/>
  <c r="U9" i="12"/>
  <c r="F15" i="12"/>
  <c r="G15" i="12"/>
  <c r="M15" i="12" s="1"/>
  <c r="I15" i="12"/>
  <c r="K15" i="12"/>
  <c r="O15" i="12"/>
  <c r="Q15" i="12"/>
  <c r="U15" i="12"/>
  <c r="F20" i="12"/>
  <c r="G20" i="12" s="1"/>
  <c r="M20" i="12" s="1"/>
  <c r="I20" i="12"/>
  <c r="K20" i="12"/>
  <c r="O20" i="12"/>
  <c r="Q20" i="12"/>
  <c r="U20" i="12"/>
  <c r="F25" i="12"/>
  <c r="G25" i="12" s="1"/>
  <c r="M25" i="12" s="1"/>
  <c r="I25" i="12"/>
  <c r="K25" i="12"/>
  <c r="O25" i="12"/>
  <c r="Q25" i="12"/>
  <c r="U25" i="12"/>
  <c r="F33" i="12"/>
  <c r="G33" i="12" s="1"/>
  <c r="M33" i="12" s="1"/>
  <c r="I33" i="12"/>
  <c r="K33" i="12"/>
  <c r="O33" i="12"/>
  <c r="Q33" i="12"/>
  <c r="U33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61" i="12"/>
  <c r="G61" i="12" s="1"/>
  <c r="M61" i="12" s="1"/>
  <c r="I61" i="12"/>
  <c r="K61" i="12"/>
  <c r="O61" i="12"/>
  <c r="Q61" i="12"/>
  <c r="U61" i="12"/>
  <c r="F70" i="12"/>
  <c r="G70" i="12" s="1"/>
  <c r="M70" i="12" s="1"/>
  <c r="I70" i="12"/>
  <c r="K70" i="12"/>
  <c r="O70" i="12"/>
  <c r="Q70" i="12"/>
  <c r="U70" i="12"/>
  <c r="F79" i="12"/>
  <c r="G79" i="12" s="1"/>
  <c r="M79" i="12" s="1"/>
  <c r="I79" i="12"/>
  <c r="K79" i="12"/>
  <c r="O79" i="12"/>
  <c r="Q79" i="12"/>
  <c r="U79" i="12"/>
  <c r="F88" i="12"/>
  <c r="G88" i="12" s="1"/>
  <c r="M88" i="12" s="1"/>
  <c r="I88" i="12"/>
  <c r="K88" i="12"/>
  <c r="O88" i="12"/>
  <c r="Q88" i="12"/>
  <c r="U88" i="12"/>
  <c r="F96" i="12"/>
  <c r="G96" i="12" s="1"/>
  <c r="M96" i="12" s="1"/>
  <c r="I96" i="12"/>
  <c r="K96" i="12"/>
  <c r="O96" i="12"/>
  <c r="Q96" i="12"/>
  <c r="U96" i="12"/>
  <c r="F103" i="12"/>
  <c r="G103" i="12"/>
  <c r="M103" i="12" s="1"/>
  <c r="I103" i="12"/>
  <c r="K103" i="12"/>
  <c r="O103" i="12"/>
  <c r="Q103" i="12"/>
  <c r="U103" i="12"/>
  <c r="F113" i="12"/>
  <c r="G113" i="12" s="1"/>
  <c r="M113" i="12" s="1"/>
  <c r="I113" i="12"/>
  <c r="K113" i="12"/>
  <c r="O113" i="12"/>
  <c r="Q113" i="12"/>
  <c r="U113" i="12"/>
  <c r="F119" i="12"/>
  <c r="G119" i="12" s="1"/>
  <c r="M119" i="12" s="1"/>
  <c r="I119" i="12"/>
  <c r="K119" i="12"/>
  <c r="O119" i="12"/>
  <c r="Q119" i="12"/>
  <c r="U119" i="12"/>
  <c r="F126" i="12"/>
  <c r="G126" i="12" s="1"/>
  <c r="M126" i="12" s="1"/>
  <c r="I126" i="12"/>
  <c r="K126" i="12"/>
  <c r="O126" i="12"/>
  <c r="Q126" i="12"/>
  <c r="U126" i="12"/>
  <c r="F135" i="12"/>
  <c r="G135" i="12" s="1"/>
  <c r="M135" i="12" s="1"/>
  <c r="I135" i="12"/>
  <c r="K135" i="12"/>
  <c r="O135" i="12"/>
  <c r="Q135" i="12"/>
  <c r="U135" i="12"/>
  <c r="F139" i="12"/>
  <c r="G139" i="12" s="1"/>
  <c r="M139" i="12" s="1"/>
  <c r="I139" i="12"/>
  <c r="K139" i="12"/>
  <c r="O139" i="12"/>
  <c r="Q139" i="12"/>
  <c r="U139" i="12"/>
  <c r="F143" i="12"/>
  <c r="G143" i="12" s="1"/>
  <c r="M143" i="12" s="1"/>
  <c r="I143" i="12"/>
  <c r="K143" i="12"/>
  <c r="O143" i="12"/>
  <c r="Q143" i="12"/>
  <c r="U143" i="12"/>
  <c r="F145" i="12"/>
  <c r="G145" i="12" s="1"/>
  <c r="M145" i="12" s="1"/>
  <c r="I145" i="12"/>
  <c r="K145" i="12"/>
  <c r="O145" i="12"/>
  <c r="Q145" i="12"/>
  <c r="U145" i="12"/>
  <c r="F147" i="12"/>
  <c r="G147" i="12" s="1"/>
  <c r="M147" i="12" s="1"/>
  <c r="I147" i="12"/>
  <c r="K147" i="12"/>
  <c r="O147" i="12"/>
  <c r="Q147" i="12"/>
  <c r="U147" i="12"/>
  <c r="F158" i="12"/>
  <c r="G158" i="12" s="1"/>
  <c r="M158" i="12" s="1"/>
  <c r="I158" i="12"/>
  <c r="K158" i="12"/>
  <c r="O158" i="12"/>
  <c r="Q158" i="12"/>
  <c r="U158" i="12"/>
  <c r="F159" i="12"/>
  <c r="G159" i="12"/>
  <c r="M159" i="12" s="1"/>
  <c r="I159" i="12"/>
  <c r="K159" i="12"/>
  <c r="O159" i="12"/>
  <c r="Q159" i="12"/>
  <c r="U159" i="12"/>
  <c r="F160" i="12"/>
  <c r="G160" i="12" s="1"/>
  <c r="M160" i="12" s="1"/>
  <c r="I160" i="12"/>
  <c r="K160" i="12"/>
  <c r="O160" i="12"/>
  <c r="Q160" i="12"/>
  <c r="U160" i="12"/>
  <c r="F161" i="12"/>
  <c r="G161" i="12" s="1"/>
  <c r="M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M163" i="12" s="1"/>
  <c r="I163" i="12"/>
  <c r="K163" i="12"/>
  <c r="O163" i="12"/>
  <c r="Q163" i="12"/>
  <c r="U163" i="12"/>
  <c r="F164" i="12"/>
  <c r="G164" i="12" s="1"/>
  <c r="M164" i="12" s="1"/>
  <c r="I164" i="12"/>
  <c r="K164" i="12"/>
  <c r="O164" i="12"/>
  <c r="Q164" i="12"/>
  <c r="U164" i="12"/>
  <c r="F165" i="12"/>
  <c r="G165" i="12"/>
  <c r="M165" i="12" s="1"/>
  <c r="I165" i="12"/>
  <c r="K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7" i="12"/>
  <c r="G167" i="12" s="1"/>
  <c r="M167" i="12" s="1"/>
  <c r="I167" i="12"/>
  <c r="K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69" i="12"/>
  <c r="G169" i="12" s="1"/>
  <c r="M169" i="12" s="1"/>
  <c r="I169" i="12"/>
  <c r="K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4" i="12"/>
  <c r="G174" i="12" s="1"/>
  <c r="M174" i="12" s="1"/>
  <c r="I174" i="12"/>
  <c r="I173" i="12" s="1"/>
  <c r="K174" i="12"/>
  <c r="K173" i="12" s="1"/>
  <c r="O174" i="12"/>
  <c r="Q174" i="12"/>
  <c r="U174" i="12"/>
  <c r="F182" i="12"/>
  <c r="G182" i="12" s="1"/>
  <c r="M182" i="12" s="1"/>
  <c r="I182" i="12"/>
  <c r="K182" i="12"/>
  <c r="O182" i="12"/>
  <c r="Q182" i="12"/>
  <c r="U182" i="12"/>
  <c r="F187" i="12"/>
  <c r="G187" i="12" s="1"/>
  <c r="I187" i="12"/>
  <c r="I186" i="12" s="1"/>
  <c r="K187" i="12"/>
  <c r="K186" i="12" s="1"/>
  <c r="O187" i="12"/>
  <c r="O186" i="12" s="1"/>
  <c r="Q187" i="12"/>
  <c r="Q186" i="12" s="1"/>
  <c r="U187" i="12"/>
  <c r="U186" i="12" s="1"/>
  <c r="F190" i="12"/>
  <c r="G190" i="12" s="1"/>
  <c r="I190" i="12"/>
  <c r="K190" i="12"/>
  <c r="O190" i="12"/>
  <c r="Q190" i="12"/>
  <c r="U190" i="12"/>
  <c r="F194" i="12"/>
  <c r="G194" i="12"/>
  <c r="M194" i="12" s="1"/>
  <c r="I194" i="12"/>
  <c r="K194" i="12"/>
  <c r="O194" i="12"/>
  <c r="Q194" i="12"/>
  <c r="U194" i="12"/>
  <c r="F197" i="12"/>
  <c r="G197" i="12" s="1"/>
  <c r="M197" i="12" s="1"/>
  <c r="I197" i="12"/>
  <c r="K197" i="12"/>
  <c r="O197" i="12"/>
  <c r="Q197" i="12"/>
  <c r="U197" i="12"/>
  <c r="F202" i="12"/>
  <c r="G202" i="12"/>
  <c r="M202" i="12" s="1"/>
  <c r="I202" i="12"/>
  <c r="K202" i="12"/>
  <c r="O202" i="12"/>
  <c r="Q202" i="12"/>
  <c r="U202" i="12"/>
  <c r="F204" i="12"/>
  <c r="G204" i="12" s="1"/>
  <c r="M204" i="12" s="1"/>
  <c r="I204" i="12"/>
  <c r="K204" i="12"/>
  <c r="O204" i="12"/>
  <c r="Q204" i="12"/>
  <c r="U204" i="12"/>
  <c r="F210" i="12"/>
  <c r="G210" i="12" s="1"/>
  <c r="M210" i="12" s="1"/>
  <c r="I210" i="12"/>
  <c r="K210" i="12"/>
  <c r="O210" i="12"/>
  <c r="Q210" i="12"/>
  <c r="U210" i="12"/>
  <c r="F211" i="12"/>
  <c r="G211" i="12" s="1"/>
  <c r="M211" i="12" s="1"/>
  <c r="I211" i="12"/>
  <c r="K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F218" i="12"/>
  <c r="G218" i="12" s="1"/>
  <c r="M218" i="12" s="1"/>
  <c r="I218" i="12"/>
  <c r="K218" i="12"/>
  <c r="O218" i="12"/>
  <c r="Q218" i="12"/>
  <c r="U218" i="12"/>
  <c r="F226" i="12"/>
  <c r="G226" i="12" s="1"/>
  <c r="I226" i="12"/>
  <c r="K226" i="12"/>
  <c r="O226" i="12"/>
  <c r="Q226" i="12"/>
  <c r="U226" i="12"/>
  <c r="F231" i="12"/>
  <c r="G231" i="12" s="1"/>
  <c r="M231" i="12" s="1"/>
  <c r="I231" i="12"/>
  <c r="K231" i="12"/>
  <c r="O231" i="12"/>
  <c r="Q231" i="12"/>
  <c r="U231" i="12"/>
  <c r="F234" i="12"/>
  <c r="G234" i="12" s="1"/>
  <c r="I234" i="12"/>
  <c r="I233" i="12" s="1"/>
  <c r="K234" i="12"/>
  <c r="K233" i="12" s="1"/>
  <c r="O234" i="12"/>
  <c r="O233" i="12" s="1"/>
  <c r="Q234" i="12"/>
  <c r="Q233" i="12" s="1"/>
  <c r="U234" i="12"/>
  <c r="U233" i="12" s="1"/>
  <c r="F241" i="12"/>
  <c r="G241" i="12"/>
  <c r="M241" i="12" s="1"/>
  <c r="I241" i="12"/>
  <c r="I240" i="12" s="1"/>
  <c r="K241" i="12"/>
  <c r="O241" i="12"/>
  <c r="Q241" i="12"/>
  <c r="U241" i="12"/>
  <c r="F246" i="12"/>
  <c r="G246" i="12" s="1"/>
  <c r="I246" i="12"/>
  <c r="K246" i="12"/>
  <c r="O246" i="12"/>
  <c r="Q246" i="12"/>
  <c r="U246" i="12"/>
  <c r="F251" i="12"/>
  <c r="G251" i="12" s="1"/>
  <c r="M251" i="12" s="1"/>
  <c r="I251" i="12"/>
  <c r="K251" i="12"/>
  <c r="O251" i="12"/>
  <c r="Q251" i="12"/>
  <c r="U251" i="12"/>
  <c r="F257" i="12"/>
  <c r="G257" i="12"/>
  <c r="M257" i="12" s="1"/>
  <c r="I257" i="12"/>
  <c r="K257" i="12"/>
  <c r="O257" i="12"/>
  <c r="Q257" i="12"/>
  <c r="U257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Q173" i="12" l="1"/>
  <c r="O173" i="12"/>
  <c r="Q225" i="12"/>
  <c r="O189" i="12"/>
  <c r="K225" i="12"/>
  <c r="I225" i="12"/>
  <c r="U240" i="12"/>
  <c r="G8" i="12"/>
  <c r="AD265" i="12"/>
  <c r="G39" i="1" s="1"/>
  <c r="G40" i="1" s="1"/>
  <c r="G25" i="1" s="1"/>
  <c r="G26" i="1" s="1"/>
  <c r="M246" i="12"/>
  <c r="M240" i="12" s="1"/>
  <c r="G240" i="12"/>
  <c r="I54" i="1" s="1"/>
  <c r="I18" i="1" s="1"/>
  <c r="M187" i="12"/>
  <c r="M186" i="12" s="1"/>
  <c r="G186" i="12"/>
  <c r="I50" i="1" s="1"/>
  <c r="M190" i="12"/>
  <c r="G189" i="12"/>
  <c r="I51" i="1" s="1"/>
  <c r="F40" i="1"/>
  <c r="O240" i="12"/>
  <c r="I189" i="12"/>
  <c r="K240" i="12"/>
  <c r="U157" i="12"/>
  <c r="U8" i="12"/>
  <c r="Q157" i="12"/>
  <c r="Q8" i="12"/>
  <c r="O157" i="12"/>
  <c r="O8" i="12"/>
  <c r="K157" i="12"/>
  <c r="K8" i="12"/>
  <c r="Q240" i="12"/>
  <c r="K189" i="12"/>
  <c r="I157" i="12"/>
  <c r="I8" i="12"/>
  <c r="U225" i="12"/>
  <c r="U173" i="12"/>
  <c r="O225" i="12"/>
  <c r="U189" i="12"/>
  <c r="Q189" i="12"/>
  <c r="G233" i="12"/>
  <c r="I53" i="1" s="1"/>
  <c r="I17" i="1" s="1"/>
  <c r="M234" i="12"/>
  <c r="M233" i="12" s="1"/>
  <c r="M189" i="12"/>
  <c r="M226" i="12"/>
  <c r="M225" i="12" s="1"/>
  <c r="G225" i="12"/>
  <c r="I52" i="1" s="1"/>
  <c r="M157" i="12"/>
  <c r="M173" i="12"/>
  <c r="G157" i="12"/>
  <c r="I48" i="1" s="1"/>
  <c r="M9" i="12"/>
  <c r="M8" i="12" s="1"/>
  <c r="G173" i="12"/>
  <c r="I49" i="1" s="1"/>
  <c r="G23" i="1" l="1"/>
  <c r="G24" i="1" s="1"/>
  <c r="G29" i="1" s="1"/>
  <c r="G28" i="1"/>
  <c r="H39" i="1"/>
  <c r="G265" i="12"/>
  <c r="I47" i="1"/>
  <c r="I39" i="1" l="1"/>
  <c r="I40" i="1" s="1"/>
  <c r="J39" i="1" s="1"/>
  <c r="J40" i="1" s="1"/>
  <c r="H40" i="1"/>
  <c r="I16" i="1"/>
  <c r="I21" i="1" s="1"/>
  <c r="I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<sst xmlns="http://schemas.openxmlformats.org/spreadsheetml/2006/main" count="780" uniqueCount="307">
  <si>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</si>
  <si>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</si>
  <si>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</si>
  <si>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</si>
  <si>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</si>
  <si>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</si>
  <si>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</si>
  <si>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</si>
  <si>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</si>
  <si>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</si>
  <si>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</si>
  <si>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</si>
  <si>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</si>
  <si>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</si>
  <si>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</si>
  <si>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</si>
  <si>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</si>
  <si>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</si>
  <si>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</si>
  <si>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</si>
  <si>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</si>
  <si>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</si>
  <si>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</si>
  <si>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</si>
  <si>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</si>
  <si>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</si>
  <si>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</si>
  <si>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</si>
  <si>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</si>
  <si>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</si>
  <si>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</si>
  <si>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</si>
  <si>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</si>
  <si>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</si>
  <si>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</si>
  <si>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</si>
  <si>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</si>
  <si>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</si>
  <si>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</si>
  <si>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</si>
  <si>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</si>
  <si>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</si>
  <si>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</si>
  <si>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</si>
  <si>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</si>
  <si>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</si>
  <si>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SO.102.2 Chodník - úsek 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</si>
  <si>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</si>
  <si>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</si>
  <si>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</si>
  <si>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</si>
  <si>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</si>
  <si>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</si>
  <si>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</si>
  <si>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</si>
  <si>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</si>
  <si>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</si>
  <si>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</si>
  <si>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</si>
  <si>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</si>
  <si>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</si>
  <si>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</si>
  <si>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</si>
  <si>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</si>
  <si>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</si>
  <si>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</si>
  <si>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</si>
  <si>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</si>
  <si>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</si>
  <si>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</si>
  <si>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</si>
  <si>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</si>
  <si>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</si>
  <si>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</si>
  <si>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</si>
  <si>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</si>
  <si>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</si>
  <si>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</si>
  <si>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</si>
  <si>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</si>
  <si>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</si>
  <si>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</si>
  <si>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</si>
  <si>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</si>
  <si>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</si>
  <si>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</si>
  <si>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</si>
  <si>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</si>
  <si>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</si>
  <si>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</si>
  <si>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</si>
  <si>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</si>
  <si>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</si>
  <si>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</si>
  <si>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</si>
  <si>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</si>
  <si>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</si>
  <si>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</si>
  <si>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</si>
  <si>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</si>
  <si>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</si>
  <si>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</si>
  <si>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</si>
  <si>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2:</t>
  </si>
  <si>
    <t>stávající dlažba, do sutí:173,5+208,9</t>
  </si>
  <si>
    <t>pro předláždění:7,5</t>
  </si>
  <si>
    <t>Mezisoučet</t>
  </si>
  <si>
    <t>113107610R00</t>
  </si>
  <si>
    <t>Odstranění podkladu nad 50 m2,kam.drcené tl.10 cm</t>
  </si>
  <si>
    <t>113201111R00</t>
  </si>
  <si>
    <t>Vytrhání obrubníků chodníkových a parkových</t>
  </si>
  <si>
    <t>m</t>
  </si>
  <si>
    <t>1,5+1,5</t>
  </si>
  <si>
    <t>120001101R00</t>
  </si>
  <si>
    <t>Příplatek za ztížení vykopávky v blízkosti vedení</t>
  </si>
  <si>
    <t>m3</t>
  </si>
  <si>
    <t>v blízkosti IS, souběh, křížení:</t>
  </si>
  <si>
    <t>podzemní sdělovací kabely:0,5*0,5*(101+46)</t>
  </si>
  <si>
    <t>kabely NN:0,5*0,5*(68)</t>
  </si>
  <si>
    <t>kabel VO:0,5*0,5*100</t>
  </si>
  <si>
    <t>plynovod:0,5*0,5*(102)</t>
  </si>
  <si>
    <t>122201101R00</t>
  </si>
  <si>
    <t>Odkopávky nezapažené v hor. 3 do 100 m3</t>
  </si>
  <si>
    <t>odečteno z el. PD::</t>
  </si>
  <si>
    <t>chodník:0,43*347,83</t>
  </si>
  <si>
    <t>sjezdy:0,45*35,17</t>
  </si>
  <si>
    <t>obrubník:(0,43)*0,5*3</t>
  </si>
  <si>
    <t>odpočet bouraných ploch:</t>
  </si>
  <si>
    <t>-(0,03+0,1)*382,4</t>
  </si>
  <si>
    <t>122201109R00</t>
  </si>
  <si>
    <t>Příplatek za lepivost - odkopávky v hor. 3</t>
  </si>
  <si>
    <t>50%:0,5*116,3264</t>
  </si>
  <si>
    <t>122201102R00</t>
  </si>
  <si>
    <t>Odkopávky nezapažené v hor. 3 do 1000 m3, pro sanaci v případě potřeby</t>
  </si>
  <si>
    <t>50%:0,5*72,7205</t>
  </si>
  <si>
    <t>sjezdy:</t>
  </si>
  <si>
    <t>sanace zemní pláně v případě nutnosti, tl. 300 mm:</t>
  </si>
  <si>
    <t>úsek 3:</t>
  </si>
  <si>
    <t>0,3*18,93</t>
  </si>
  <si>
    <t>0,3*8,32</t>
  </si>
  <si>
    <t>139601102R00</t>
  </si>
  <si>
    <t>Ruční výkop jam, rýh a šachet v hornině tř. 3</t>
  </si>
  <si>
    <t>50%:0,5*8,175</t>
  </si>
  <si>
    <t>162301102R00</t>
  </si>
  <si>
    <t>Vodorovné přemístění výkopku z hor.1-4 do 1000 m</t>
  </si>
  <si>
    <t>pro uložení kabelového vedení v místě křížení nebo souběhu v případě požadavku správce sítě:</t>
  </si>
  <si>
    <t>podzemní sdělovací kabely:</t>
  </si>
  <si>
    <t>úsek 3:0,4*0,8*(25)</t>
  </si>
  <si>
    <t>162701105R00</t>
  </si>
  <si>
    <t>Vodorovné přemístění výkopku z hor.1-4 do 10000 m</t>
  </si>
  <si>
    <t>na skládku:</t>
  </si>
  <si>
    <t>odkopávky:</t>
  </si>
  <si>
    <t>116,3264</t>
  </si>
  <si>
    <t>odpočet pro zpětný zásyp:-4,18</t>
  </si>
  <si>
    <t>odkopávky pro sanaci zemní pláně:10,551</t>
  </si>
  <si>
    <t>162701109R00</t>
  </si>
  <si>
    <t>Příplatek k vod. přemístění hor.1-4 za další 1 km</t>
  </si>
  <si>
    <t>10*116,3264</t>
  </si>
  <si>
    <t>10*8</t>
  </si>
  <si>
    <t>odpočet pro zpětný zásyp:-10*4,18</t>
  </si>
  <si>
    <t>odkopávky pro sanaci zemní pláně:10*10,551</t>
  </si>
  <si>
    <t>167101101R00</t>
  </si>
  <si>
    <t>Nakládání výkopku z hor.1-4 v množství do 100 m3</t>
  </si>
  <si>
    <t>na skládku, 20km:</t>
  </si>
  <si>
    <t>10*72,7205</t>
  </si>
  <si>
    <t>odpočet pro zpětný zásyp:-10*4,558</t>
  </si>
  <si>
    <t>odkopávky pro sanaci zemní pláně:10*8,175</t>
  </si>
  <si>
    <t>171201201R00</t>
  </si>
  <si>
    <t>Uložení sypaniny na skl.-sypanina na výšku přes 2m</t>
  </si>
  <si>
    <t>174101102R00</t>
  </si>
  <si>
    <t>Zásyp ruční se zhutněním</t>
  </si>
  <si>
    <t>72,7205</t>
  </si>
  <si>
    <t>odkopávky pro sanaci zemní pláně:8,175</t>
  </si>
  <si>
    <t>180402111R00</t>
  </si>
  <si>
    <t>Založení trávníku parkového výsevem v rovině</t>
  </si>
  <si>
    <t>za obrubník chodníkový:</t>
  </si>
  <si>
    <t>0,2*0,3*9,3</t>
  </si>
  <si>
    <t>úsek 3:0,4*0,4*(25)</t>
  </si>
  <si>
    <t>00572400R</t>
  </si>
  <si>
    <t>Směs travní parková</t>
  </si>
  <si>
    <t>kg</t>
  </si>
  <si>
    <t>POL3_0</t>
  </si>
  <si>
    <t>zařezání dlažby podél oplocení a objektů:</t>
  </si>
  <si>
    <t>(101+91)</t>
  </si>
  <si>
    <t>181101102R00</t>
  </si>
  <si>
    <t>Úprava pláně v zářezech v hor. 1-4, se zhutněním</t>
  </si>
  <si>
    <t>chodník:</t>
  </si>
  <si>
    <t>2+2</t>
  </si>
  <si>
    <t>1,2+1,2+1,2+1,7</t>
  </si>
  <si>
    <t>181300010RAE</t>
  </si>
  <si>
    <t>Rozprostření ornice v rovině tloušťka 15 cm, dovoz ornice ze vzdálenosti 15 km</t>
  </si>
  <si>
    <t>POL2_0</t>
  </si>
  <si>
    <t>ztratné 1%:0,01*9,3</t>
  </si>
  <si>
    <t>184802111R00</t>
  </si>
  <si>
    <t>Chem. odplevelení před založ. postřikem, v rovině</t>
  </si>
  <si>
    <t>2</t>
  </si>
  <si>
    <t>185851111R00</t>
  </si>
  <si>
    <t>Dovoz vody pro zálivku rostlin do 6 km</t>
  </si>
  <si>
    <t>4</t>
  </si>
  <si>
    <t>185803111R00</t>
  </si>
  <si>
    <t>Ošetření trávníku v rovině</t>
  </si>
  <si>
    <t>zařezání dlažby nebo betonu v místě stávajících sjezdů:4*4</t>
  </si>
  <si>
    <t>111104211R00</t>
  </si>
  <si>
    <t>Pokosení trávníku parkov. svah do 1:5, odvoz 20 km</t>
  </si>
  <si>
    <t>9,27</t>
  </si>
  <si>
    <t>199000002R00</t>
  </si>
  <si>
    <t>Poplatek za skládku horniny 1- 4</t>
  </si>
  <si>
    <t>na skládku do 20 km:</t>
  </si>
  <si>
    <t>564782111R00</t>
  </si>
  <si>
    <t>Podklad ze štěrkodrti 0-63 po zhutnění tl. 30 cm</t>
  </si>
  <si>
    <t>564861111R00</t>
  </si>
  <si>
    <t>Podklad ze štěrkodrti po zhutnění tloušťky 20 cm</t>
  </si>
  <si>
    <t>567122111R00</t>
  </si>
  <si>
    <t>Podklad z kameniva zpev.cementem SC C8/10 tl.12 cm</t>
  </si>
  <si>
    <t>596215021R00</t>
  </si>
  <si>
    <t>Kladení zámkové dlažby tl. 6 cm do drtě tl. 5 cm</t>
  </si>
  <si>
    <t>59245110R</t>
  </si>
  <si>
    <t>Dlažba sklad. 20x10x6 cm přírodní</t>
  </si>
  <si>
    <t>592451151R</t>
  </si>
  <si>
    <t>Dlažba SLP skladba 20x10x6 cm červená, dlažba pro nevidomé</t>
  </si>
  <si>
    <t>596215041R00</t>
  </si>
  <si>
    <t>Kladení zámkové dlažby tl. 8 cm do drtě tl. 5 cm</t>
  </si>
  <si>
    <t>592451170R</t>
  </si>
  <si>
    <t>Dlažba  20x10x8 cm přírodní</t>
  </si>
  <si>
    <t>592451158R</t>
  </si>
  <si>
    <t>Dlažba SLP skladba 20x10x8 cm červená, dlažba pro nevidomé</t>
  </si>
  <si>
    <t>596291111R00</t>
  </si>
  <si>
    <t>Řezání zámkové dlažby tl. 60 mm</t>
  </si>
  <si>
    <t>917862111R00</t>
  </si>
  <si>
    <t>Osazení stojat. obrub.bet. s opěrou,lože z C 25/30</t>
  </si>
  <si>
    <t>59217421R</t>
  </si>
  <si>
    <t>Obrubník chodníkový 100/250/1000, přírodní</t>
  </si>
  <si>
    <t>kus</t>
  </si>
  <si>
    <t>918101111R00</t>
  </si>
  <si>
    <t>Lože pod obrubníky nebo obruby dlažeb z C 25/30</t>
  </si>
  <si>
    <t>lože tl. 5cm nad 10 cm:</t>
  </si>
  <si>
    <t>0,05*0,5*3</t>
  </si>
  <si>
    <t>899331111R00</t>
  </si>
  <si>
    <t>Výšková úprava vstupu do 20 cm, zvýšení poklopu</t>
  </si>
  <si>
    <t>0,4*(4*4)</t>
  </si>
  <si>
    <t>ztratné 1%:0,01*6,4</t>
  </si>
  <si>
    <t>899431111R00</t>
  </si>
  <si>
    <t>Výšková úprava do 20 cm, krytu šoupěte</t>
  </si>
  <si>
    <t>919735123R00</t>
  </si>
  <si>
    <t>Řezání stávajícího betonového krytu tl. 10 - 15 cm</t>
  </si>
  <si>
    <t>zařezání dlažby nebo betonu be stávajícím sjezdu:4*5</t>
  </si>
  <si>
    <t>979054441R00</t>
  </si>
  <si>
    <t>Očištění vybour. dlaždic s výplní kamen. těženým</t>
  </si>
  <si>
    <t>betonové sutě lze recyklovat a zpětně využít:</t>
  </si>
  <si>
    <t>pol. 1:51,71826-(9,27*0,138)</t>
  </si>
  <si>
    <t>pol. 3:1,738</t>
  </si>
  <si>
    <t>979082213R00</t>
  </si>
  <si>
    <t>Vodorovná doprava suti po suchu do 1 km</t>
  </si>
  <si>
    <t>t</t>
  </si>
  <si>
    <t>pol. 2:80,41</t>
  </si>
  <si>
    <t>979082219R00</t>
  </si>
  <si>
    <t>Příplatek za dopravu suti po suchu za další 1 km</t>
  </si>
  <si>
    <t>1:0,00104</t>
  </si>
  <si>
    <t>5:276,46908</t>
  </si>
  <si>
    <t>711:0,02208</t>
  </si>
  <si>
    <t>M46:6,3305</t>
  </si>
  <si>
    <t>979084213R00</t>
  </si>
  <si>
    <t>Vodorovná doprava vybour. hmot po suchu do 1 km</t>
  </si>
  <si>
    <t>8:2,12548</t>
  </si>
  <si>
    <t>979084219R00</t>
  </si>
  <si>
    <t>Příplatek k dopravě vybour.hmot za dalších 5 km</t>
  </si>
  <si>
    <t>podél oplocení a objektů, š. 0,5 m:</t>
  </si>
  <si>
    <t>0,5*(101+91)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</si>
  <si>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</si>
  <si>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</si>
  <si>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</si>
  <si>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</si>
  <si>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</si>
  <si>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</si>
  <si>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(5+2*5+2*5)</t>
  </si>
  <si>
    <t>97999PC.001</t>
  </si>
  <si>
    <t>Poplatek za skládku suti - směs kameniva a zeminy</t>
  </si>
  <si>
    <t>rezervní:3*5</t>
  </si>
  <si>
    <t>998223011R00</t>
  </si>
  <si>
    <t>Přesun hmot, pozemní komunikace, kryt dlážděný</t>
  </si>
  <si>
    <t>1:0,00039</t>
  </si>
  <si>
    <t>5:399,80215</t>
  </si>
  <si>
    <t>711:0,02346</t>
  </si>
  <si>
    <t>M46:6,3426</t>
  </si>
  <si>
    <t>998276101R00</t>
  </si>
  <si>
    <t>Přesun hmot, trubní vedení plastová, otevř. výkop</t>
  </si>
  <si>
    <t>8:1,92462</t>
  </si>
  <si>
    <t>711823121RT4</t>
  </si>
  <si>
    <t>Montáž nopové fólie svisle, včetně dodávky fólie</t>
  </si>
  <si>
    <t>0,5*(102+102)</t>
  </si>
  <si>
    <t>175101101RT2</t>
  </si>
  <si>
    <t>Obsyp potrubí bez prohození sypaniny, s dodáním štěrkopísku frakce 0 - 4 mm</t>
  </si>
  <si>
    <t>úsek 2:0,4*0,3*(25)</t>
  </si>
  <si>
    <t>451572111R00</t>
  </si>
  <si>
    <t>Lože z kameniva těženého 0 - 4 mm</t>
  </si>
  <si>
    <t>úsek 2:0,4*0,1*(25)</t>
  </si>
  <si>
    <t>460490012RT1</t>
  </si>
  <si>
    <t>Fólie výstražná z PVC, šířka 33 cm, fólie PVC šířka 33 cm</t>
  </si>
  <si>
    <t>(5*2+5+5+5)</t>
  </si>
  <si>
    <t>460510321R00</t>
  </si>
  <si>
    <t>Chránička kabelová dělená , DN 110 mm</t>
  </si>
  <si>
    <t>rezerva:4*5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</si>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</sst>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5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5">
      <c r="A3" s="4"/>
      <c r="B3" s="83" t="s">
        <v>45</v>
      </c>
      <c r="C3" s="84"/>
      <c r="D3" s="249" t="s">
        <v>43</v>
      </c>
      <c r="E3" s="250"/>
      <c r="F3" s="250"/>
      <c r="G3" s="250"/>
      <c r="H3" s="250"/>
      <c r="I3" s="250"/>
      <c r="J3" s="251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7"/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24"/>
      <c r="F16" s="225"/>
      <c r="G16" s="224"/>
      <c r="H16" s="225"/>
      <c r="I16" s="224">
        <f>SUMIF(F47:F54,A16,I47:I54)+SUMIF(F47:F54,"PSU",I47:I54)</f>
        <v>0</v>
      </c>
      <c r="J16" s="226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24"/>
      <c r="F17" s="225"/>
      <c r="G17" s="224"/>
      <c r="H17" s="225"/>
      <c r="I17" s="224">
        <f>SUMIF(F47:F54,A17,I47:I54)</f>
        <v>0</v>
      </c>
      <c r="J17" s="226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24"/>
      <c r="F18" s="225"/>
      <c r="G18" s="224"/>
      <c r="H18" s="225"/>
      <c r="I18" s="224">
        <f>SUMIF(F47:F54,A18,I47:I54)</f>
        <v>0</v>
      </c>
      <c r="J18" s="226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24"/>
      <c r="F19" s="225"/>
      <c r="G19" s="224"/>
      <c r="H19" s="225"/>
      <c r="I19" s="224">
        <f>SUMIF(F47:F54,A19,I47:I54)</f>
        <v>0</v>
      </c>
      <c r="J19" s="226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24"/>
      <c r="F20" s="225"/>
      <c r="G20" s="224"/>
      <c r="H20" s="225"/>
      <c r="I20" s="224">
        <f>SUMIF(F47:F54,A20,I47:I54)</f>
        <v>0</v>
      </c>
      <c r="J20" s="226"/>
    </row>
    <row r="21" spans="1:10" ht="23.25" customHeight="1" x14ac:dyDescent="0.25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2" t="s">
        <v>46</v>
      </c>
      <c r="D39" s="213"/>
      <c r="E39" s="213"/>
      <c r="F39" s="108">
        <f>'Rozpočet Pol'!AC265</f>
        <v>0</v>
      </c>
      <c r="G39" s="109">
        <f>'Rozpočet Pol'!AD265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14" t="s">
        <v>48</v>
      </c>
      <c r="C40" s="215"/>
      <c r="D40" s="215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7" t="s">
        <v>28</v>
      </c>
      <c r="J46" s="217"/>
    </row>
    <row r="47" spans="1:10" ht="25.5" customHeight="1" x14ac:dyDescent="0.25">
      <c r="A47" s="122"/>
      <c r="B47" s="130" t="s">
        <v>52</v>
      </c>
      <c r="C47" s="219" t="s">
        <v>53</v>
      </c>
      <c r="D47" s="220"/>
      <c r="E47" s="220"/>
      <c r="F47" s="132" t="s">
        <v>23</v>
      </c>
      <c r="G47" s="133"/>
      <c r="H47" s="133"/>
      <c r="I47" s="218">
        <f>'Rozpočet Pol'!G8</f>
        <v>0</v>
      </c>
      <c r="J47" s="218"/>
    </row>
    <row r="48" spans="1:10" ht="25.5" customHeight="1" x14ac:dyDescent="0.25">
      <c r="A48" s="122"/>
      <c r="B48" s="124" t="s">
        <v>54</v>
      </c>
      <c r="C48" s="207" t="s">
        <v>55</v>
      </c>
      <c r="D48" s="208"/>
      <c r="E48" s="208"/>
      <c r="F48" s="134" t="s">
        <v>23</v>
      </c>
      <c r="G48" s="135"/>
      <c r="H48" s="135"/>
      <c r="I48" s="206">
        <f>'Rozpočet Pol'!G157</f>
        <v>0</v>
      </c>
      <c r="J48" s="206"/>
    </row>
    <row r="49" spans="1:10" ht="25.5" customHeight="1" x14ac:dyDescent="0.25">
      <c r="A49" s="122"/>
      <c r="B49" s="124" t="s">
        <v>56</v>
      </c>
      <c r="C49" s="207" t="s">
        <v>57</v>
      </c>
      <c r="D49" s="208"/>
      <c r="E49" s="208"/>
      <c r="F49" s="134" t="s">
        <v>23</v>
      </c>
      <c r="G49" s="135"/>
      <c r="H49" s="135"/>
      <c r="I49" s="206">
        <f>'Rozpočet Pol'!G173</f>
        <v>0</v>
      </c>
      <c r="J49" s="206"/>
    </row>
    <row r="50" spans="1:10" ht="25.5" customHeight="1" x14ac:dyDescent="0.25">
      <c r="A50" s="122"/>
      <c r="B50" s="124" t="s">
        <v>58</v>
      </c>
      <c r="C50" s="207" t="s">
        <v>59</v>
      </c>
      <c r="D50" s="208"/>
      <c r="E50" s="208"/>
      <c r="F50" s="134" t="s">
        <v>23</v>
      </c>
      <c r="G50" s="135"/>
      <c r="H50" s="135"/>
      <c r="I50" s="206">
        <f>'Rozpočet Pol'!G186</f>
        <v>0</v>
      </c>
      <c r="J50" s="206"/>
    </row>
    <row r="51" spans="1:10" ht="25.5" customHeight="1" x14ac:dyDescent="0.25">
      <c r="A51" s="122"/>
      <c r="B51" s="124" t="s">
        <v>60</v>
      </c>
      <c r="C51" s="207" t="s">
        <v>61</v>
      </c>
      <c r="D51" s="208"/>
      <c r="E51" s="208"/>
      <c r="F51" s="134" t="s">
        <v>23</v>
      </c>
      <c r="G51" s="135"/>
      <c r="H51" s="135"/>
      <c r="I51" s="206">
        <f>'Rozpočet Pol'!G189</f>
        <v>0</v>
      </c>
      <c r="J51" s="206"/>
    </row>
    <row r="52" spans="1:10" ht="25.5" customHeight="1" x14ac:dyDescent="0.25">
      <c r="A52" s="122"/>
      <c r="B52" s="124" t="s">
        <v>62</v>
      </c>
      <c r="C52" s="207" t="s">
        <v>63</v>
      </c>
      <c r="D52" s="208"/>
      <c r="E52" s="208"/>
      <c r="F52" s="134" t="s">
        <v>23</v>
      </c>
      <c r="G52" s="135"/>
      <c r="H52" s="135"/>
      <c r="I52" s="206">
        <f>'Rozpočet Pol'!G225</f>
        <v>0</v>
      </c>
      <c r="J52" s="206"/>
    </row>
    <row r="53" spans="1:10" ht="25.5" customHeight="1" x14ac:dyDescent="0.25">
      <c r="A53" s="122"/>
      <c r="B53" s="124" t="s">
        <v>64</v>
      </c>
      <c r="C53" s="207" t="s">
        <v>65</v>
      </c>
      <c r="D53" s="208"/>
      <c r="E53" s="208"/>
      <c r="F53" s="134" t="s">
        <v>24</v>
      </c>
      <c r="G53" s="135"/>
      <c r="H53" s="135"/>
      <c r="I53" s="206">
        <f>'Rozpočet Pol'!G233</f>
        <v>0</v>
      </c>
      <c r="J53" s="206"/>
    </row>
    <row r="54" spans="1:10" ht="25.5" customHeight="1" x14ac:dyDescent="0.25">
      <c r="A54" s="122"/>
      <c r="B54" s="131" t="s">
        <v>66</v>
      </c>
      <c r="C54" s="210" t="s">
        <v>67</v>
      </c>
      <c r="D54" s="211"/>
      <c r="E54" s="211"/>
      <c r="F54" s="136" t="s">
        <v>25</v>
      </c>
      <c r="G54" s="137"/>
      <c r="H54" s="137"/>
      <c r="I54" s="209">
        <f>'Rozpočet Pol'!G240</f>
        <v>0</v>
      </c>
      <c r="J54" s="209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05">
        <f>SUM(I47:I54)</f>
        <v>0</v>
      </c>
      <c r="J55" s="205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YwGO9nB+sDY6YNsNVACo+sncI9CblPcfXFi6GKa63A1GQkusz+FR+vtYZX0mFoJ7EcoWYVDwTwglbKcwqx7acw==" saltValue="hol0rfjECRPZ7Bl9vR6cZ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2" t="s">
        <v>6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79" t="s">
        <v>41</v>
      </c>
      <c r="B2" s="78"/>
      <c r="C2" s="254"/>
      <c r="D2" s="254"/>
      <c r="E2" s="254"/>
      <c r="F2" s="254"/>
      <c r="G2" s="255"/>
    </row>
    <row r="3" spans="1:7" ht="24.9" hidden="1" customHeight="1" x14ac:dyDescent="0.25">
      <c r="A3" s="79" t="s">
        <v>7</v>
      </c>
      <c r="B3" s="78"/>
      <c r="C3" s="254"/>
      <c r="D3" s="254"/>
      <c r="E3" s="254"/>
      <c r="F3" s="254"/>
      <c r="G3" s="255"/>
    </row>
    <row r="4" spans="1:7" ht="24.9" hidden="1" customHeight="1" x14ac:dyDescent="0.25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75"/>
  <sheetViews>
    <sheetView tabSelected="1" workbookViewId="0">
      <selection activeCell="V2" sqref="V2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6" t="s">
        <v>6</v>
      </c>
      <c r="B1" s="256"/>
      <c r="C1" s="256"/>
      <c r="D1" s="256"/>
      <c r="E1" s="256"/>
      <c r="F1" s="256"/>
      <c r="G1" s="256"/>
      <c r="AE1" t="s">
        <v>71</v>
      </c>
    </row>
    <row r="2" spans="1:60" ht="24.9" customHeight="1" x14ac:dyDescent="0.25">
      <c r="A2" s="145" t="s">
        <v>70</v>
      </c>
      <c r="B2" s="143"/>
      <c r="C2" s="257" t="s">
        <v>46</v>
      </c>
      <c r="D2" s="258"/>
      <c r="E2" s="258"/>
      <c r="F2" s="258"/>
      <c r="G2" s="259"/>
      <c r="AE2" t="s">
        <v>72</v>
      </c>
    </row>
    <row r="3" spans="1:60" ht="24.9" customHeight="1" x14ac:dyDescent="0.25">
      <c r="A3" s="146" t="s">
        <v>7</v>
      </c>
      <c r="B3" s="144"/>
      <c r="C3" s="260" t="s">
        <v>43</v>
      </c>
      <c r="D3" s="261"/>
      <c r="E3" s="261"/>
      <c r="F3" s="261"/>
      <c r="G3" s="262"/>
      <c r="AE3" t="s">
        <v>73</v>
      </c>
    </row>
    <row r="4" spans="1:60" ht="24.9" customHeight="1" x14ac:dyDescent="0.25">
      <c r="A4" s="146" t="s">
        <v>8</v>
      </c>
      <c r="B4" s="144"/>
      <c r="C4" s="260"/>
      <c r="D4" s="261"/>
      <c r="E4" s="261"/>
      <c r="F4" s="261"/>
      <c r="G4" s="262"/>
      <c r="AE4" t="s">
        <v>74</v>
      </c>
    </row>
    <row r="5" spans="1:60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77" t="s">
        <v>28</v>
      </c>
      <c r="H7" s="178" t="s">
        <v>29</v>
      </c>
      <c r="I7" s="178" t="s">
        <v>83</v>
      </c>
      <c r="J7" s="178" t="s">
        <v>30</v>
      </c>
      <c r="K7" s="178" t="s">
        <v>84</v>
      </c>
      <c r="L7" s="178" t="s">
        <v>85</v>
      </c>
      <c r="M7" s="178" t="s">
        <v>86</v>
      </c>
      <c r="N7" s="178" t="s">
        <v>87</v>
      </c>
      <c r="O7" s="178" t="s">
        <v>88</v>
      </c>
      <c r="P7" s="178" t="s">
        <v>89</v>
      </c>
      <c r="Q7" s="178" t="s">
        <v>90</v>
      </c>
      <c r="R7" s="178" t="s">
        <v>91</v>
      </c>
      <c r="S7" s="178" t="s">
        <v>92</v>
      </c>
      <c r="T7" s="178" t="s">
        <v>93</v>
      </c>
      <c r="U7" s="159" t="s">
        <v>94</v>
      </c>
    </row>
    <row r="8" spans="1:60" x14ac:dyDescent="0.25">
      <c r="A8" s="179" t="s">
        <v>95</v>
      </c>
      <c r="B8" s="180" t="s">
        <v>52</v>
      </c>
      <c r="C8" s="181" t="s">
        <v>53</v>
      </c>
      <c r="D8" s="182"/>
      <c r="E8" s="183"/>
      <c r="F8" s="184"/>
      <c r="G8" s="184">
        <f>SUMIF(AE9:AE156,"&lt;&gt;NOR",G9:G156)</f>
        <v>0</v>
      </c>
      <c r="H8" s="184"/>
      <c r="I8" s="184">
        <f>SUM(I9:I156)</f>
        <v>0</v>
      </c>
      <c r="J8" s="184"/>
      <c r="K8" s="184">
        <f>SUM(K9:K156)</f>
        <v>0</v>
      </c>
      <c r="L8" s="184"/>
      <c r="M8" s="184">
        <f>SUM(M9:M156)</f>
        <v>0</v>
      </c>
      <c r="N8" s="158"/>
      <c r="O8" s="158">
        <f>SUM(O9:O156)</f>
        <v>3.8999999999999999E-4</v>
      </c>
      <c r="P8" s="158"/>
      <c r="Q8" s="158">
        <f>SUM(Q9:Q156)</f>
        <v>138.5942</v>
      </c>
      <c r="R8" s="158"/>
      <c r="S8" s="158"/>
      <c r="T8" s="179"/>
      <c r="U8" s="158">
        <f>SUM(U9:U156)</f>
        <v>338.35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196" t="s">
        <v>98</v>
      </c>
      <c r="D9" s="162" t="s">
        <v>99</v>
      </c>
      <c r="E9" s="170">
        <v>389.9</v>
      </c>
      <c r="F9" s="175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53.806199999999997</v>
      </c>
      <c r="R9" s="163"/>
      <c r="S9" s="163"/>
      <c r="T9" s="164">
        <v>0.16</v>
      </c>
      <c r="U9" s="163">
        <f>ROUND(E9*T9,2)</f>
        <v>62.38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7" t="s">
        <v>101</v>
      </c>
      <c r="D10" s="165"/>
      <c r="E10" s="171"/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7" t="s">
        <v>103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7" t="s">
        <v>104</v>
      </c>
      <c r="D12" s="165"/>
      <c r="E12" s="171">
        <v>382.4</v>
      </c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7" t="s">
        <v>105</v>
      </c>
      <c r="D13" s="165"/>
      <c r="E13" s="171">
        <v>7.5</v>
      </c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8" t="s">
        <v>106</v>
      </c>
      <c r="D14" s="166"/>
      <c r="E14" s="172">
        <v>389.9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>
        <v>2</v>
      </c>
      <c r="B15" s="160" t="s">
        <v>107</v>
      </c>
      <c r="C15" s="196" t="s">
        <v>108</v>
      </c>
      <c r="D15" s="162" t="s">
        <v>99</v>
      </c>
      <c r="E15" s="170">
        <v>382.4</v>
      </c>
      <c r="F15" s="175">
        <f>H15+J15</f>
        <v>0</v>
      </c>
      <c r="G15" s="174">
        <f>ROUND(E15*F15,2)</f>
        <v>0</v>
      </c>
      <c r="H15" s="175"/>
      <c r="I15" s="174">
        <f>ROUND(E15*H15,2)</f>
        <v>0</v>
      </c>
      <c r="J15" s="175"/>
      <c r="K15" s="174">
        <f>ROUND(E15*J15,2)</f>
        <v>0</v>
      </c>
      <c r="L15" s="174">
        <v>21</v>
      </c>
      <c r="M15" s="174">
        <f>G15*(1+L15/100)</f>
        <v>0</v>
      </c>
      <c r="N15" s="163">
        <v>0</v>
      </c>
      <c r="O15" s="163">
        <f>ROUND(E15*N15,5)</f>
        <v>0</v>
      </c>
      <c r="P15" s="163">
        <v>0.22</v>
      </c>
      <c r="Q15" s="163">
        <f>ROUND(E15*P15,5)</f>
        <v>84.128</v>
      </c>
      <c r="R15" s="163"/>
      <c r="S15" s="163"/>
      <c r="T15" s="164">
        <v>4.9000000000000002E-2</v>
      </c>
      <c r="U15" s="163">
        <f>ROUND(E15*T15,2)</f>
        <v>18.739999999999998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197" t="s">
        <v>101</v>
      </c>
      <c r="D16" s="165"/>
      <c r="E16" s="171"/>
      <c r="F16" s="174"/>
      <c r="G16" s="174"/>
      <c r="H16" s="174"/>
      <c r="I16" s="174"/>
      <c r="J16" s="174"/>
      <c r="K16" s="174"/>
      <c r="L16" s="174"/>
      <c r="M16" s="174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197" t="s">
        <v>103</v>
      </c>
      <c r="D17" s="165"/>
      <c r="E17" s="171"/>
      <c r="F17" s="174"/>
      <c r="G17" s="174"/>
      <c r="H17" s="174"/>
      <c r="I17" s="174"/>
      <c r="J17" s="174"/>
      <c r="K17" s="174"/>
      <c r="L17" s="174"/>
      <c r="M17" s="174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197" t="s">
        <v>104</v>
      </c>
      <c r="D18" s="165"/>
      <c r="E18" s="171">
        <v>382.4</v>
      </c>
      <c r="F18" s="174"/>
      <c r="G18" s="174"/>
      <c r="H18" s="174"/>
      <c r="I18" s="174"/>
      <c r="J18" s="174"/>
      <c r="K18" s="174"/>
      <c r="L18" s="174"/>
      <c r="M18" s="174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8" t="s">
        <v>106</v>
      </c>
      <c r="D19" s="166"/>
      <c r="E19" s="172">
        <v>382.4</v>
      </c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1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3</v>
      </c>
      <c r="B20" s="160" t="s">
        <v>109</v>
      </c>
      <c r="C20" s="196" t="s">
        <v>110</v>
      </c>
      <c r="D20" s="162" t="s">
        <v>111</v>
      </c>
      <c r="E20" s="170">
        <v>3</v>
      </c>
      <c r="F20" s="175">
        <f>H20+J20</f>
        <v>0</v>
      </c>
      <c r="G20" s="174">
        <f>ROUND(E20*F20,2)</f>
        <v>0</v>
      </c>
      <c r="H20" s="175"/>
      <c r="I20" s="174">
        <f>ROUND(E20*H20,2)</f>
        <v>0</v>
      </c>
      <c r="J20" s="175"/>
      <c r="K20" s="174">
        <f>ROUND(E20*J20,2)</f>
        <v>0</v>
      </c>
      <c r="L20" s="174">
        <v>21</v>
      </c>
      <c r="M20" s="174">
        <f>G20*(1+L20/100)</f>
        <v>0</v>
      </c>
      <c r="N20" s="163">
        <v>0</v>
      </c>
      <c r="O20" s="163">
        <f>ROUND(E20*N20,5)</f>
        <v>0</v>
      </c>
      <c r="P20" s="163">
        <v>0.22</v>
      </c>
      <c r="Q20" s="163">
        <f>ROUND(E20*P20,5)</f>
        <v>0.66</v>
      </c>
      <c r="R20" s="163"/>
      <c r="S20" s="163"/>
      <c r="T20" s="164">
        <v>0.14299999999999999</v>
      </c>
      <c r="U20" s="163">
        <f>ROUND(E20*T20,2)</f>
        <v>0.43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7" t="s">
        <v>101</v>
      </c>
      <c r="D21" s="165"/>
      <c r="E21" s="171"/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197" t="s">
        <v>103</v>
      </c>
      <c r="D22" s="165"/>
      <c r="E22" s="171"/>
      <c r="F22" s="174"/>
      <c r="G22" s="174"/>
      <c r="H22" s="174"/>
      <c r="I22" s="174"/>
      <c r="J22" s="174"/>
      <c r="K22" s="174"/>
      <c r="L22" s="174"/>
      <c r="M22" s="174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7" t="s">
        <v>112</v>
      </c>
      <c r="D23" s="165"/>
      <c r="E23" s="171">
        <v>3</v>
      </c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198" t="s">
        <v>106</v>
      </c>
      <c r="D24" s="166"/>
      <c r="E24" s="172">
        <v>3</v>
      </c>
      <c r="F24" s="174"/>
      <c r="G24" s="174"/>
      <c r="H24" s="174"/>
      <c r="I24" s="174"/>
      <c r="J24" s="174"/>
      <c r="K24" s="174"/>
      <c r="L24" s="174"/>
      <c r="M24" s="174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>
        <v>1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4</v>
      </c>
      <c r="B25" s="160" t="s">
        <v>113</v>
      </c>
      <c r="C25" s="196" t="s">
        <v>114</v>
      </c>
      <c r="D25" s="162" t="s">
        <v>115</v>
      </c>
      <c r="E25" s="170">
        <v>104.25</v>
      </c>
      <c r="F25" s="175">
        <f>H25+J25</f>
        <v>0</v>
      </c>
      <c r="G25" s="174">
        <f>ROUND(E25*F25,2)</f>
        <v>0</v>
      </c>
      <c r="H25" s="175"/>
      <c r="I25" s="174">
        <f>ROUND(E25*H25,2)</f>
        <v>0</v>
      </c>
      <c r="J25" s="175"/>
      <c r="K25" s="174">
        <f>ROUND(E25*J25,2)</f>
        <v>0</v>
      </c>
      <c r="L25" s="174">
        <v>21</v>
      </c>
      <c r="M25" s="174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1.548</v>
      </c>
      <c r="U25" s="163">
        <f>ROUND(E25*T25,2)</f>
        <v>161.38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7" t="s">
        <v>116</v>
      </c>
      <c r="D26" s="165"/>
      <c r="E26" s="171"/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7" t="s">
        <v>103</v>
      </c>
      <c r="D27" s="165"/>
      <c r="E27" s="171"/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197" t="s">
        <v>117</v>
      </c>
      <c r="D28" s="165"/>
      <c r="E28" s="171">
        <v>36.75</v>
      </c>
      <c r="F28" s="174"/>
      <c r="G28" s="174"/>
      <c r="H28" s="174"/>
      <c r="I28" s="174"/>
      <c r="J28" s="174"/>
      <c r="K28" s="174"/>
      <c r="L28" s="174"/>
      <c r="M28" s="174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7" t="s">
        <v>118</v>
      </c>
      <c r="D29" s="165"/>
      <c r="E29" s="171">
        <v>17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7" t="s">
        <v>119</v>
      </c>
      <c r="D30" s="165"/>
      <c r="E30" s="171">
        <v>25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197" t="s">
        <v>120</v>
      </c>
      <c r="D31" s="165"/>
      <c r="E31" s="171">
        <v>25.5</v>
      </c>
      <c r="F31" s="174"/>
      <c r="G31" s="174"/>
      <c r="H31" s="174"/>
      <c r="I31" s="174"/>
      <c r="J31" s="174"/>
      <c r="K31" s="174"/>
      <c r="L31" s="174"/>
      <c r="M31" s="174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198" t="s">
        <v>106</v>
      </c>
      <c r="D32" s="166"/>
      <c r="E32" s="172">
        <v>104.25</v>
      </c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1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>
        <v>5</v>
      </c>
      <c r="B33" s="160" t="s">
        <v>121</v>
      </c>
      <c r="C33" s="196" t="s">
        <v>122</v>
      </c>
      <c r="D33" s="162" t="s">
        <v>115</v>
      </c>
      <c r="E33" s="170">
        <v>116.32640000000001</v>
      </c>
      <c r="F33" s="175">
        <f>H33+J33</f>
        <v>0</v>
      </c>
      <c r="G33" s="174">
        <f>ROUND(E33*F33,2)</f>
        <v>0</v>
      </c>
      <c r="H33" s="175"/>
      <c r="I33" s="174">
        <f>ROUND(E33*H33,2)</f>
        <v>0</v>
      </c>
      <c r="J33" s="175"/>
      <c r="K33" s="174">
        <f>ROUND(E33*J33,2)</f>
        <v>0</v>
      </c>
      <c r="L33" s="174">
        <v>21</v>
      </c>
      <c r="M33" s="174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0.36799999999999999</v>
      </c>
      <c r="U33" s="163">
        <f>ROUND(E33*T33,2)</f>
        <v>42.81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7" t="s">
        <v>123</v>
      </c>
      <c r="D34" s="165"/>
      <c r="E34" s="171"/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7" t="s">
        <v>103</v>
      </c>
      <c r="D35" s="165"/>
      <c r="E35" s="171"/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7" t="s">
        <v>124</v>
      </c>
      <c r="D36" s="165"/>
      <c r="E36" s="171">
        <v>149.5669</v>
      </c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7" t="s">
        <v>125</v>
      </c>
      <c r="D37" s="165"/>
      <c r="E37" s="171">
        <v>15.826499999999999</v>
      </c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197" t="s">
        <v>126</v>
      </c>
      <c r="D38" s="165"/>
      <c r="E38" s="171">
        <v>0.64500000000000002</v>
      </c>
      <c r="F38" s="174"/>
      <c r="G38" s="174"/>
      <c r="H38" s="174"/>
      <c r="I38" s="174"/>
      <c r="J38" s="174"/>
      <c r="K38" s="174"/>
      <c r="L38" s="174"/>
      <c r="M38" s="174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7" t="s">
        <v>127</v>
      </c>
      <c r="D39" s="165"/>
      <c r="E39" s="171"/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7" t="s">
        <v>128</v>
      </c>
      <c r="D40" s="165"/>
      <c r="E40" s="171">
        <v>-49.712000000000003</v>
      </c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8" t="s">
        <v>106</v>
      </c>
      <c r="D41" s="166"/>
      <c r="E41" s="172">
        <v>116.32640000000001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>
        <v>1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6</v>
      </c>
      <c r="B42" s="160" t="s">
        <v>129</v>
      </c>
      <c r="C42" s="196" t="s">
        <v>130</v>
      </c>
      <c r="D42" s="162" t="s">
        <v>115</v>
      </c>
      <c r="E42" s="170">
        <v>58.163200000000003</v>
      </c>
      <c r="F42" s="175">
        <f>H42+J42</f>
        <v>0</v>
      </c>
      <c r="G42" s="174">
        <f>ROUND(E42*F42,2)</f>
        <v>0</v>
      </c>
      <c r="H42" s="175"/>
      <c r="I42" s="174">
        <f>ROUND(E42*H42,2)</f>
        <v>0</v>
      </c>
      <c r="J42" s="175"/>
      <c r="K42" s="174">
        <f>ROUND(E42*J42,2)</f>
        <v>0</v>
      </c>
      <c r="L42" s="174">
        <v>21</v>
      </c>
      <c r="M42" s="174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5.8000000000000003E-2</v>
      </c>
      <c r="U42" s="163">
        <f>ROUND(E42*T42,2)</f>
        <v>3.37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7" t="s">
        <v>131</v>
      </c>
      <c r="D43" s="165"/>
      <c r="E43" s="171">
        <v>58.163200000000003</v>
      </c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0.399999999999999" outlineLevel="1" x14ac:dyDescent="0.25">
      <c r="A44" s="154">
        <v>7</v>
      </c>
      <c r="B44" s="160" t="s">
        <v>132</v>
      </c>
      <c r="C44" s="196" t="s">
        <v>133</v>
      </c>
      <c r="D44" s="162" t="s">
        <v>115</v>
      </c>
      <c r="E44" s="170">
        <v>10.551</v>
      </c>
      <c r="F44" s="175">
        <f>H44+J44</f>
        <v>0</v>
      </c>
      <c r="G44" s="174">
        <f>ROUND(E44*F44,2)</f>
        <v>0</v>
      </c>
      <c r="H44" s="175"/>
      <c r="I44" s="174">
        <f>ROUND(E44*H44,2)</f>
        <v>0</v>
      </c>
      <c r="J44" s="175"/>
      <c r="K44" s="174">
        <f>ROUND(E44*J44,2)</f>
        <v>0</v>
      </c>
      <c r="L44" s="174">
        <v>21</v>
      </c>
      <c r="M44" s="174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0.187</v>
      </c>
      <c r="U44" s="163">
        <f>ROUND(E44*T44,2)</f>
        <v>1.97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7" t="s">
        <v>134</v>
      </c>
      <c r="D45" s="165"/>
      <c r="E45" s="171">
        <v>36.360250000000001</v>
      </c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8</v>
      </c>
      <c r="B46" s="160" t="s">
        <v>129</v>
      </c>
      <c r="C46" s="196" t="s">
        <v>130</v>
      </c>
      <c r="D46" s="162" t="s">
        <v>115</v>
      </c>
      <c r="E46" s="170">
        <v>5.2755000000000001</v>
      </c>
      <c r="F46" s="175">
        <f>H46+J46</f>
        <v>0</v>
      </c>
      <c r="G46" s="174">
        <f>ROUND(E46*F46,2)</f>
        <v>0</v>
      </c>
      <c r="H46" s="175"/>
      <c r="I46" s="174">
        <f>ROUND(E46*H46,2)</f>
        <v>0</v>
      </c>
      <c r="J46" s="175"/>
      <c r="K46" s="174">
        <f>ROUND(E46*J46,2)</f>
        <v>0</v>
      </c>
      <c r="L46" s="174">
        <v>21</v>
      </c>
      <c r="M46" s="174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5.8000000000000003E-2</v>
      </c>
      <c r="U46" s="163">
        <f>ROUND(E46*T46,2)</f>
        <v>0.31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7" t="s">
        <v>123</v>
      </c>
      <c r="D47" s="165"/>
      <c r="E47" s="171"/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197" t="s">
        <v>135</v>
      </c>
      <c r="D48" s="165"/>
      <c r="E48" s="171"/>
      <c r="F48" s="174"/>
      <c r="G48" s="174"/>
      <c r="H48" s="174"/>
      <c r="I48" s="174"/>
      <c r="J48" s="174"/>
      <c r="K48" s="174"/>
      <c r="L48" s="174"/>
      <c r="M48" s="174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197" t="s">
        <v>136</v>
      </c>
      <c r="D49" s="165"/>
      <c r="E49" s="171"/>
      <c r="F49" s="174"/>
      <c r="G49" s="174"/>
      <c r="H49" s="174"/>
      <c r="I49" s="174"/>
      <c r="J49" s="174"/>
      <c r="K49" s="174"/>
      <c r="L49" s="174"/>
      <c r="M49" s="174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197" t="s">
        <v>137</v>
      </c>
      <c r="D50" s="165"/>
      <c r="E50" s="171"/>
      <c r="F50" s="174"/>
      <c r="G50" s="174"/>
      <c r="H50" s="174"/>
      <c r="I50" s="174"/>
      <c r="J50" s="174"/>
      <c r="K50" s="174"/>
      <c r="L50" s="174"/>
      <c r="M50" s="174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197" t="s">
        <v>138</v>
      </c>
      <c r="D51" s="165"/>
      <c r="E51" s="171">
        <v>5.6790000000000003</v>
      </c>
      <c r="F51" s="174"/>
      <c r="G51" s="174"/>
      <c r="H51" s="174"/>
      <c r="I51" s="174"/>
      <c r="J51" s="174"/>
      <c r="K51" s="174"/>
      <c r="L51" s="174"/>
      <c r="M51" s="174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7" t="s">
        <v>139</v>
      </c>
      <c r="D52" s="165"/>
      <c r="E52" s="171">
        <v>2.496</v>
      </c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8" t="s">
        <v>106</v>
      </c>
      <c r="D53" s="166"/>
      <c r="E53" s="172">
        <v>8.1750000000000007</v>
      </c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1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9</v>
      </c>
      <c r="B54" s="160" t="s">
        <v>140</v>
      </c>
      <c r="C54" s="196" t="s">
        <v>141</v>
      </c>
      <c r="D54" s="162" t="s">
        <v>115</v>
      </c>
      <c r="E54" s="170">
        <v>8</v>
      </c>
      <c r="F54" s="175">
        <f>H54+J54</f>
        <v>0</v>
      </c>
      <c r="G54" s="174">
        <f>ROUND(E54*F54,2)</f>
        <v>0</v>
      </c>
      <c r="H54" s="175"/>
      <c r="I54" s="174">
        <f>ROUND(E54*H54,2)</f>
        <v>0</v>
      </c>
      <c r="J54" s="175"/>
      <c r="K54" s="174">
        <f>ROUND(E54*J54,2)</f>
        <v>0</v>
      </c>
      <c r="L54" s="174">
        <v>21</v>
      </c>
      <c r="M54" s="174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3.5329999999999999</v>
      </c>
      <c r="U54" s="163">
        <f>ROUND(E54*T54,2)</f>
        <v>28.26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7" t="s">
        <v>142</v>
      </c>
      <c r="D55" s="165"/>
      <c r="E55" s="171">
        <v>4.0875000000000004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10</v>
      </c>
      <c r="B56" s="160" t="s">
        <v>143</v>
      </c>
      <c r="C56" s="196" t="s">
        <v>144</v>
      </c>
      <c r="D56" s="162" t="s">
        <v>115</v>
      </c>
      <c r="E56" s="170">
        <v>8.36</v>
      </c>
      <c r="F56" s="175">
        <f>H56+J56</f>
        <v>0</v>
      </c>
      <c r="G56" s="174">
        <f>ROUND(E56*F56,2)</f>
        <v>0</v>
      </c>
      <c r="H56" s="175"/>
      <c r="I56" s="174">
        <f>ROUND(E56*H56,2)</f>
        <v>0</v>
      </c>
      <c r="J56" s="175"/>
      <c r="K56" s="174">
        <f>ROUND(E56*J56,2)</f>
        <v>0</v>
      </c>
      <c r="L56" s="174">
        <v>21</v>
      </c>
      <c r="M56" s="174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1.0999999999999999E-2</v>
      </c>
      <c r="U56" s="163">
        <f>ROUND(E56*T56,2)</f>
        <v>0.09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0.399999999999999" outlineLevel="1" x14ac:dyDescent="0.25">
      <c r="A57" s="154"/>
      <c r="B57" s="160"/>
      <c r="C57" s="197" t="s">
        <v>145</v>
      </c>
      <c r="D57" s="165"/>
      <c r="E57" s="171"/>
      <c r="F57" s="174"/>
      <c r="G57" s="174"/>
      <c r="H57" s="174"/>
      <c r="I57" s="174"/>
      <c r="J57" s="174"/>
      <c r="K57" s="174"/>
      <c r="L57" s="174"/>
      <c r="M57" s="174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7" t="s">
        <v>146</v>
      </c>
      <c r="D58" s="165"/>
      <c r="E58" s="171"/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197" t="s">
        <v>147</v>
      </c>
      <c r="D59" s="165"/>
      <c r="E59" s="171">
        <v>8</v>
      </c>
      <c r="F59" s="174"/>
      <c r="G59" s="174"/>
      <c r="H59" s="174"/>
      <c r="I59" s="174"/>
      <c r="J59" s="174"/>
      <c r="K59" s="174"/>
      <c r="L59" s="174"/>
      <c r="M59" s="174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198" t="s">
        <v>106</v>
      </c>
      <c r="D60" s="166"/>
      <c r="E60" s="172">
        <v>8</v>
      </c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>
        <v>1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>
        <v>11</v>
      </c>
      <c r="B61" s="160" t="s">
        <v>148</v>
      </c>
      <c r="C61" s="196" t="s">
        <v>149</v>
      </c>
      <c r="D61" s="162" t="s">
        <v>115</v>
      </c>
      <c r="E61" s="170">
        <v>130.69739999999999</v>
      </c>
      <c r="F61" s="175">
        <f>H61+J61</f>
        <v>0</v>
      </c>
      <c r="G61" s="174">
        <f>ROUND(E61*F61,2)</f>
        <v>0</v>
      </c>
      <c r="H61" s="175"/>
      <c r="I61" s="174">
        <f>ROUND(E61*H61,2)</f>
        <v>0</v>
      </c>
      <c r="J61" s="175"/>
      <c r="K61" s="174">
        <f>ROUND(E61*J61,2)</f>
        <v>0</v>
      </c>
      <c r="L61" s="174">
        <v>21</v>
      </c>
      <c r="M61" s="174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1.0999999999999999E-2</v>
      </c>
      <c r="U61" s="163">
        <f>ROUND(E61*T61,2)</f>
        <v>1.44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7" t="s">
        <v>150</v>
      </c>
      <c r="D62" s="165"/>
      <c r="E62" s="171"/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7" t="s">
        <v>151</v>
      </c>
      <c r="D63" s="165"/>
      <c r="E63" s="171"/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0"/>
      <c r="C64" s="197" t="s">
        <v>152</v>
      </c>
      <c r="D64" s="165"/>
      <c r="E64" s="171">
        <v>116.32640000000001</v>
      </c>
      <c r="F64" s="174"/>
      <c r="G64" s="174"/>
      <c r="H64" s="174"/>
      <c r="I64" s="174"/>
      <c r="J64" s="174"/>
      <c r="K64" s="174"/>
      <c r="L64" s="174"/>
      <c r="M64" s="174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7" t="s">
        <v>56</v>
      </c>
      <c r="D65" s="165"/>
      <c r="E65" s="171">
        <v>8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197" t="s">
        <v>153</v>
      </c>
      <c r="D66" s="165"/>
      <c r="E66" s="171">
        <v>-4.18</v>
      </c>
      <c r="F66" s="174"/>
      <c r="G66" s="174"/>
      <c r="H66" s="174"/>
      <c r="I66" s="174"/>
      <c r="J66" s="174"/>
      <c r="K66" s="174"/>
      <c r="L66" s="174"/>
      <c r="M66" s="174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8" t="s">
        <v>106</v>
      </c>
      <c r="D67" s="166"/>
      <c r="E67" s="172">
        <v>120.1464</v>
      </c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>
        <v>1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7" t="s">
        <v>154</v>
      </c>
      <c r="D68" s="165"/>
      <c r="E68" s="171">
        <v>10.551</v>
      </c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8" t="s">
        <v>106</v>
      </c>
      <c r="D69" s="166"/>
      <c r="E69" s="172">
        <v>10.551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1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12</v>
      </c>
      <c r="B70" s="160" t="s">
        <v>155</v>
      </c>
      <c r="C70" s="196" t="s">
        <v>156</v>
      </c>
      <c r="D70" s="162" t="s">
        <v>115</v>
      </c>
      <c r="E70" s="170">
        <v>1306.9739999999999</v>
      </c>
      <c r="F70" s="175">
        <f>H70+J70</f>
        <v>0</v>
      </c>
      <c r="G70" s="174">
        <f>ROUND(E70*F70,2)</f>
        <v>0</v>
      </c>
      <c r="H70" s="175"/>
      <c r="I70" s="174">
        <f>ROUND(E70*H70,2)</f>
        <v>0</v>
      </c>
      <c r="J70" s="175"/>
      <c r="K70" s="174">
        <f>ROUND(E70*J70,2)</f>
        <v>0</v>
      </c>
      <c r="L70" s="174">
        <v>21</v>
      </c>
      <c r="M70" s="174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100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7" t="s">
        <v>150</v>
      </c>
      <c r="D71" s="165"/>
      <c r="E71" s="171"/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197" t="s">
        <v>151</v>
      </c>
      <c r="D72" s="165"/>
      <c r="E72" s="171"/>
      <c r="F72" s="174"/>
      <c r="G72" s="174"/>
      <c r="H72" s="174"/>
      <c r="I72" s="174"/>
      <c r="J72" s="174"/>
      <c r="K72" s="174"/>
      <c r="L72" s="174"/>
      <c r="M72" s="174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7" t="s">
        <v>157</v>
      </c>
      <c r="D73" s="165"/>
      <c r="E73" s="171">
        <v>1163.2639999999999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7" t="s">
        <v>158</v>
      </c>
      <c r="D74" s="165"/>
      <c r="E74" s="171">
        <v>80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197" t="s">
        <v>159</v>
      </c>
      <c r="D75" s="165"/>
      <c r="E75" s="171">
        <v>-41.8</v>
      </c>
      <c r="F75" s="174"/>
      <c r="G75" s="174"/>
      <c r="H75" s="174"/>
      <c r="I75" s="174"/>
      <c r="J75" s="174"/>
      <c r="K75" s="174"/>
      <c r="L75" s="174"/>
      <c r="M75" s="174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198" t="s">
        <v>106</v>
      </c>
      <c r="D76" s="166"/>
      <c r="E76" s="172">
        <v>1201.4639999999999</v>
      </c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1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197" t="s">
        <v>160</v>
      </c>
      <c r="D77" s="165"/>
      <c r="E77" s="171">
        <v>105.51</v>
      </c>
      <c r="F77" s="174"/>
      <c r="G77" s="174"/>
      <c r="H77" s="174"/>
      <c r="I77" s="174"/>
      <c r="J77" s="174"/>
      <c r="K77" s="174"/>
      <c r="L77" s="174"/>
      <c r="M77" s="174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8" t="s">
        <v>106</v>
      </c>
      <c r="D78" s="166"/>
      <c r="E78" s="172">
        <v>105.51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1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13</v>
      </c>
      <c r="B79" s="160" t="s">
        <v>161</v>
      </c>
      <c r="C79" s="196" t="s">
        <v>162</v>
      </c>
      <c r="D79" s="162" t="s">
        <v>115</v>
      </c>
      <c r="E79" s="170">
        <v>4.18</v>
      </c>
      <c r="F79" s="175">
        <f>H79+J79</f>
        <v>0</v>
      </c>
      <c r="G79" s="174">
        <f>ROUND(E79*F79,2)</f>
        <v>0</v>
      </c>
      <c r="H79" s="175"/>
      <c r="I79" s="174">
        <f>ROUND(E79*H79,2)</f>
        <v>0</v>
      </c>
      <c r="J79" s="175"/>
      <c r="K79" s="174">
        <f>ROUND(E79*J79,2)</f>
        <v>0</v>
      </c>
      <c r="L79" s="174">
        <v>21</v>
      </c>
      <c r="M79" s="174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0.65200000000000002</v>
      </c>
      <c r="U79" s="163">
        <f>ROUND(E79*T79,2)</f>
        <v>2.73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7" t="s">
        <v>163</v>
      </c>
      <c r="D80" s="165"/>
      <c r="E80" s="171"/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197" t="s">
        <v>151</v>
      </c>
      <c r="D81" s="165"/>
      <c r="E81" s="171"/>
      <c r="F81" s="174"/>
      <c r="G81" s="174"/>
      <c r="H81" s="174"/>
      <c r="I81" s="174"/>
      <c r="J81" s="174"/>
      <c r="K81" s="174"/>
      <c r="L81" s="174"/>
      <c r="M81" s="174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7" t="s">
        <v>164</v>
      </c>
      <c r="D82" s="165"/>
      <c r="E82" s="171">
        <v>727.20500000000004</v>
      </c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7" t="s">
        <v>158</v>
      </c>
      <c r="D83" s="165"/>
      <c r="E83" s="171">
        <v>80</v>
      </c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197" t="s">
        <v>165</v>
      </c>
      <c r="D84" s="165"/>
      <c r="E84" s="171">
        <v>-45.58</v>
      </c>
      <c r="F84" s="174"/>
      <c r="G84" s="174"/>
      <c r="H84" s="174"/>
      <c r="I84" s="174"/>
      <c r="J84" s="174"/>
      <c r="K84" s="174"/>
      <c r="L84" s="174"/>
      <c r="M84" s="174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8" t="s">
        <v>106</v>
      </c>
      <c r="D85" s="166"/>
      <c r="E85" s="172">
        <v>761.625</v>
      </c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1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7" t="s">
        <v>166</v>
      </c>
      <c r="D86" s="165"/>
      <c r="E86" s="171">
        <v>81.75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198" t="s">
        <v>106</v>
      </c>
      <c r="D87" s="166"/>
      <c r="E87" s="172">
        <v>81.75</v>
      </c>
      <c r="F87" s="174"/>
      <c r="G87" s="174"/>
      <c r="H87" s="174"/>
      <c r="I87" s="174"/>
      <c r="J87" s="174"/>
      <c r="K87" s="174"/>
      <c r="L87" s="174"/>
      <c r="M87" s="174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14</v>
      </c>
      <c r="B88" s="160" t="s">
        <v>167</v>
      </c>
      <c r="C88" s="196" t="s">
        <v>168</v>
      </c>
      <c r="D88" s="162" t="s">
        <v>115</v>
      </c>
      <c r="E88" s="170">
        <v>134.87739999999999</v>
      </c>
      <c r="F88" s="175">
        <f>H88+J88</f>
        <v>0</v>
      </c>
      <c r="G88" s="174">
        <f>ROUND(E88*F88,2)</f>
        <v>0</v>
      </c>
      <c r="H88" s="175"/>
      <c r="I88" s="174">
        <f>ROUND(E88*H88,2)</f>
        <v>0</v>
      </c>
      <c r="J88" s="175"/>
      <c r="K88" s="174">
        <f>ROUND(E88*J88,2)</f>
        <v>0</v>
      </c>
      <c r="L88" s="174">
        <v>21</v>
      </c>
      <c r="M88" s="174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8.9999999999999993E-3</v>
      </c>
      <c r="U88" s="163">
        <f>ROUND(E88*T88,2)</f>
        <v>1.21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100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7" t="s">
        <v>150</v>
      </c>
      <c r="D89" s="165"/>
      <c r="E89" s="171"/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7" t="s">
        <v>151</v>
      </c>
      <c r="D90" s="165"/>
      <c r="E90" s="171"/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197" t="s">
        <v>152</v>
      </c>
      <c r="D91" s="165"/>
      <c r="E91" s="171">
        <v>116.32640000000001</v>
      </c>
      <c r="F91" s="174"/>
      <c r="G91" s="174"/>
      <c r="H91" s="174"/>
      <c r="I91" s="174"/>
      <c r="J91" s="174"/>
      <c r="K91" s="174"/>
      <c r="L91" s="174"/>
      <c r="M91" s="174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7" t="s">
        <v>56</v>
      </c>
      <c r="D92" s="165"/>
      <c r="E92" s="171">
        <v>8</v>
      </c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106</v>
      </c>
      <c r="D93" s="166"/>
      <c r="E93" s="172">
        <v>124.32640000000001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197" t="s">
        <v>154</v>
      </c>
      <c r="D94" s="165"/>
      <c r="E94" s="171">
        <v>10.551</v>
      </c>
      <c r="F94" s="174"/>
      <c r="G94" s="174"/>
      <c r="H94" s="174"/>
      <c r="I94" s="174"/>
      <c r="J94" s="174"/>
      <c r="K94" s="174"/>
      <c r="L94" s="174"/>
      <c r="M94" s="174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8" t="s">
        <v>106</v>
      </c>
      <c r="D95" s="166"/>
      <c r="E95" s="172">
        <v>10.551</v>
      </c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1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>
        <v>15</v>
      </c>
      <c r="B96" s="160" t="s">
        <v>169</v>
      </c>
      <c r="C96" s="196" t="s">
        <v>170</v>
      </c>
      <c r="D96" s="162" t="s">
        <v>115</v>
      </c>
      <c r="E96" s="170">
        <v>4.18</v>
      </c>
      <c r="F96" s="175">
        <f>H96+J96</f>
        <v>0</v>
      </c>
      <c r="G96" s="174">
        <f>ROUND(E96*F96,2)</f>
        <v>0</v>
      </c>
      <c r="H96" s="175"/>
      <c r="I96" s="174">
        <f>ROUND(E96*H96,2)</f>
        <v>0</v>
      </c>
      <c r="J96" s="175"/>
      <c r="K96" s="174">
        <f>ROUND(E96*J96,2)</f>
        <v>0</v>
      </c>
      <c r="L96" s="174">
        <v>21</v>
      </c>
      <c r="M96" s="174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1.2390000000000001</v>
      </c>
      <c r="U96" s="163">
        <f>ROUND(E96*T96,2)</f>
        <v>5.18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100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197" t="s">
        <v>151</v>
      </c>
      <c r="D97" s="165"/>
      <c r="E97" s="171"/>
      <c r="F97" s="174"/>
      <c r="G97" s="174"/>
      <c r="H97" s="174"/>
      <c r="I97" s="174"/>
      <c r="J97" s="174"/>
      <c r="K97" s="174"/>
      <c r="L97" s="174"/>
      <c r="M97" s="174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197" t="s">
        <v>171</v>
      </c>
      <c r="D98" s="165"/>
      <c r="E98" s="171">
        <v>72.720500000000001</v>
      </c>
      <c r="F98" s="174"/>
      <c r="G98" s="174"/>
      <c r="H98" s="174"/>
      <c r="I98" s="174"/>
      <c r="J98" s="174"/>
      <c r="K98" s="174"/>
      <c r="L98" s="174"/>
      <c r="M98" s="174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7" t="s">
        <v>56</v>
      </c>
      <c r="D99" s="165"/>
      <c r="E99" s="171">
        <v>8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198" t="s">
        <v>106</v>
      </c>
      <c r="D100" s="166"/>
      <c r="E100" s="172">
        <v>80.720500000000001</v>
      </c>
      <c r="F100" s="174"/>
      <c r="G100" s="174"/>
      <c r="H100" s="174"/>
      <c r="I100" s="174"/>
      <c r="J100" s="174"/>
      <c r="K100" s="174"/>
      <c r="L100" s="174"/>
      <c r="M100" s="174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102</v>
      </c>
      <c r="AF100" s="153">
        <v>1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7" t="s">
        <v>172</v>
      </c>
      <c r="D101" s="165"/>
      <c r="E101" s="171">
        <v>8.1750000000000007</v>
      </c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198" t="s">
        <v>106</v>
      </c>
      <c r="D102" s="166"/>
      <c r="E102" s="172">
        <v>8.1750000000000007</v>
      </c>
      <c r="F102" s="174"/>
      <c r="G102" s="174"/>
      <c r="H102" s="174"/>
      <c r="I102" s="174"/>
      <c r="J102" s="174"/>
      <c r="K102" s="174"/>
      <c r="L102" s="174"/>
      <c r="M102" s="174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102</v>
      </c>
      <c r="AF102" s="153">
        <v>1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>
        <v>16</v>
      </c>
      <c r="B103" s="160" t="s">
        <v>173</v>
      </c>
      <c r="C103" s="196" t="s">
        <v>174</v>
      </c>
      <c r="D103" s="162" t="s">
        <v>99</v>
      </c>
      <c r="E103" s="170">
        <v>3</v>
      </c>
      <c r="F103" s="175">
        <f>H103+J103</f>
        <v>0</v>
      </c>
      <c r="G103" s="174">
        <f>ROUND(E103*F103,2)</f>
        <v>0</v>
      </c>
      <c r="H103" s="175"/>
      <c r="I103" s="174">
        <f>ROUND(E103*H103,2)</f>
        <v>0</v>
      </c>
      <c r="J103" s="175"/>
      <c r="K103" s="174">
        <f>ROUND(E103*J103,2)</f>
        <v>0</v>
      </c>
      <c r="L103" s="174">
        <v>21</v>
      </c>
      <c r="M103" s="174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0.06</v>
      </c>
      <c r="U103" s="163">
        <f>ROUND(E103*T103,2)</f>
        <v>0.18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100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197" t="s">
        <v>101</v>
      </c>
      <c r="D104" s="165"/>
      <c r="E104" s="171"/>
      <c r="F104" s="174"/>
      <c r="G104" s="174"/>
      <c r="H104" s="174"/>
      <c r="I104" s="174"/>
      <c r="J104" s="174"/>
      <c r="K104" s="174"/>
      <c r="L104" s="174"/>
      <c r="M104" s="174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7" t="s">
        <v>175</v>
      </c>
      <c r="D105" s="165"/>
      <c r="E105" s="171"/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197" t="s">
        <v>137</v>
      </c>
      <c r="D106" s="165"/>
      <c r="E106" s="171"/>
      <c r="F106" s="174"/>
      <c r="G106" s="174"/>
      <c r="H106" s="174"/>
      <c r="I106" s="174"/>
      <c r="J106" s="174"/>
      <c r="K106" s="174"/>
      <c r="L106" s="174"/>
      <c r="M106" s="174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7" t="s">
        <v>176</v>
      </c>
      <c r="D107" s="165"/>
      <c r="E107" s="171">
        <v>0.55800000000000005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198" t="s">
        <v>106</v>
      </c>
      <c r="D108" s="166"/>
      <c r="E108" s="172">
        <v>0.55800000000000005</v>
      </c>
      <c r="F108" s="174"/>
      <c r="G108" s="174"/>
      <c r="H108" s="174"/>
      <c r="I108" s="174"/>
      <c r="J108" s="174"/>
      <c r="K108" s="174"/>
      <c r="L108" s="174"/>
      <c r="M108" s="174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0.399999999999999" outlineLevel="1" x14ac:dyDescent="0.25">
      <c r="A109" s="154"/>
      <c r="B109" s="160"/>
      <c r="C109" s="197" t="s">
        <v>145</v>
      </c>
      <c r="D109" s="165"/>
      <c r="E109" s="171"/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197" t="s">
        <v>146</v>
      </c>
      <c r="D110" s="165"/>
      <c r="E110" s="171"/>
      <c r="F110" s="174"/>
      <c r="G110" s="174"/>
      <c r="H110" s="174"/>
      <c r="I110" s="174"/>
      <c r="J110" s="174"/>
      <c r="K110" s="174"/>
      <c r="L110" s="174"/>
      <c r="M110" s="174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197" t="s">
        <v>177</v>
      </c>
      <c r="D111" s="165"/>
      <c r="E111" s="171">
        <v>4</v>
      </c>
      <c r="F111" s="174"/>
      <c r="G111" s="174"/>
      <c r="H111" s="174"/>
      <c r="I111" s="174"/>
      <c r="J111" s="174"/>
      <c r="K111" s="174"/>
      <c r="L111" s="174"/>
      <c r="M111" s="174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102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8" t="s">
        <v>106</v>
      </c>
      <c r="D112" s="166"/>
      <c r="E112" s="172">
        <v>4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17</v>
      </c>
      <c r="B113" s="160" t="s">
        <v>178</v>
      </c>
      <c r="C113" s="196" t="s">
        <v>179</v>
      </c>
      <c r="D113" s="162" t="s">
        <v>180</v>
      </c>
      <c r="E113" s="170">
        <v>0.3</v>
      </c>
      <c r="F113" s="175">
        <f>H113+J113</f>
        <v>0</v>
      </c>
      <c r="G113" s="174">
        <f>ROUND(E113*F113,2)</f>
        <v>0</v>
      </c>
      <c r="H113" s="175"/>
      <c r="I113" s="174">
        <f>ROUND(E113*H113,2)</f>
        <v>0</v>
      </c>
      <c r="J113" s="175"/>
      <c r="K113" s="174">
        <f>ROUND(E113*J113,2)</f>
        <v>0</v>
      </c>
      <c r="L113" s="174">
        <v>21</v>
      </c>
      <c r="M113" s="174">
        <f>G113*(1+L113/100)</f>
        <v>0</v>
      </c>
      <c r="N113" s="163">
        <v>1E-3</v>
      </c>
      <c r="O113" s="163">
        <f>ROUND(E113*N113,5)</f>
        <v>2.9999999999999997E-4</v>
      </c>
      <c r="P113" s="163">
        <v>0</v>
      </c>
      <c r="Q113" s="163">
        <f>ROUND(E113*P113,5)</f>
        <v>0</v>
      </c>
      <c r="R113" s="163"/>
      <c r="S113" s="163"/>
      <c r="T113" s="164">
        <v>0</v>
      </c>
      <c r="U113" s="163">
        <f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181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7" t="s">
        <v>101</v>
      </c>
      <c r="D114" s="165"/>
      <c r="E114" s="171"/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7" t="s">
        <v>182</v>
      </c>
      <c r="D115" s="165"/>
      <c r="E115" s="171"/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197" t="s">
        <v>137</v>
      </c>
      <c r="D116" s="165"/>
      <c r="E116" s="171"/>
      <c r="F116" s="174"/>
      <c r="G116" s="174"/>
      <c r="H116" s="174"/>
      <c r="I116" s="174"/>
      <c r="J116" s="174"/>
      <c r="K116" s="174"/>
      <c r="L116" s="174"/>
      <c r="M116" s="174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7" t="s">
        <v>183</v>
      </c>
      <c r="D117" s="165"/>
      <c r="E117" s="171">
        <v>192</v>
      </c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8" t="s">
        <v>106</v>
      </c>
      <c r="D118" s="166"/>
      <c r="E118" s="172">
        <v>192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1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18</v>
      </c>
      <c r="B119" s="160" t="s">
        <v>184</v>
      </c>
      <c r="C119" s="196" t="s">
        <v>185</v>
      </c>
      <c r="D119" s="162" t="s">
        <v>99</v>
      </c>
      <c r="E119" s="170">
        <v>384.5</v>
      </c>
      <c r="F119" s="175">
        <f>H119+J119</f>
        <v>0</v>
      </c>
      <c r="G119" s="174">
        <f>ROUND(E119*F119,2)</f>
        <v>0</v>
      </c>
      <c r="H119" s="175"/>
      <c r="I119" s="174">
        <f>ROUND(E119*H119,2)</f>
        <v>0</v>
      </c>
      <c r="J119" s="175"/>
      <c r="K119" s="174">
        <f>ROUND(E119*J119,2)</f>
        <v>0</v>
      </c>
      <c r="L119" s="174">
        <v>21</v>
      </c>
      <c r="M119" s="174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1.7999999999999999E-2</v>
      </c>
      <c r="U119" s="163">
        <f>ROUND(E119*T119,2)</f>
        <v>6.92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100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197" t="s">
        <v>123</v>
      </c>
      <c r="D120" s="165"/>
      <c r="E120" s="171"/>
      <c r="F120" s="174"/>
      <c r="G120" s="174"/>
      <c r="H120" s="174"/>
      <c r="I120" s="174"/>
      <c r="J120" s="174"/>
      <c r="K120" s="174"/>
      <c r="L120" s="174"/>
      <c r="M120" s="174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197" t="s">
        <v>186</v>
      </c>
      <c r="D121" s="165"/>
      <c r="E121" s="171"/>
      <c r="F121" s="174"/>
      <c r="G121" s="174"/>
      <c r="H121" s="174"/>
      <c r="I121" s="174"/>
      <c r="J121" s="174"/>
      <c r="K121" s="174"/>
      <c r="L121" s="174"/>
      <c r="M121" s="174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102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197" t="s">
        <v>137</v>
      </c>
      <c r="D122" s="165"/>
      <c r="E122" s="171"/>
      <c r="F122" s="174"/>
      <c r="G122" s="174"/>
      <c r="H122" s="174"/>
      <c r="I122" s="174"/>
      <c r="J122" s="174"/>
      <c r="K122" s="174"/>
      <c r="L122" s="174"/>
      <c r="M122" s="174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7" t="s">
        <v>187</v>
      </c>
      <c r="D123" s="165"/>
      <c r="E123" s="171">
        <v>4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197" t="s">
        <v>188</v>
      </c>
      <c r="D124" s="165"/>
      <c r="E124" s="171">
        <v>5.3</v>
      </c>
      <c r="F124" s="174"/>
      <c r="G124" s="174"/>
      <c r="H124" s="174"/>
      <c r="I124" s="174"/>
      <c r="J124" s="174"/>
      <c r="K124" s="174"/>
      <c r="L124" s="174"/>
      <c r="M124" s="174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102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198" t="s">
        <v>106</v>
      </c>
      <c r="D125" s="166"/>
      <c r="E125" s="172">
        <v>9.3000000000000007</v>
      </c>
      <c r="F125" s="174"/>
      <c r="G125" s="174"/>
      <c r="H125" s="174"/>
      <c r="I125" s="174"/>
      <c r="J125" s="174"/>
      <c r="K125" s="174"/>
      <c r="L125" s="174"/>
      <c r="M125" s="174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102</v>
      </c>
      <c r="AF125" s="153">
        <v>1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0.399999999999999" outlineLevel="1" x14ac:dyDescent="0.25">
      <c r="A126" s="154">
        <v>19</v>
      </c>
      <c r="B126" s="160" t="s">
        <v>189</v>
      </c>
      <c r="C126" s="196" t="s">
        <v>190</v>
      </c>
      <c r="D126" s="162" t="s">
        <v>99</v>
      </c>
      <c r="E126" s="170">
        <v>3</v>
      </c>
      <c r="F126" s="175">
        <f>H126+J126</f>
        <v>0</v>
      </c>
      <c r="G126" s="174">
        <f>ROUND(E126*F126,2)</f>
        <v>0</v>
      </c>
      <c r="H126" s="175"/>
      <c r="I126" s="174">
        <f>ROUND(E126*H126,2)</f>
        <v>0</v>
      </c>
      <c r="J126" s="175"/>
      <c r="K126" s="174">
        <f>ROUND(E126*J126,2)</f>
        <v>0</v>
      </c>
      <c r="L126" s="174">
        <v>21</v>
      </c>
      <c r="M126" s="174">
        <f>G126*(1+L126/100)</f>
        <v>0</v>
      </c>
      <c r="N126" s="163">
        <v>3.0000000000000001E-5</v>
      </c>
      <c r="O126" s="163">
        <f>ROUND(E126*N126,5)</f>
        <v>9.0000000000000006E-5</v>
      </c>
      <c r="P126" s="163">
        <v>0</v>
      </c>
      <c r="Q126" s="163">
        <f>ROUND(E126*P126,5)</f>
        <v>0</v>
      </c>
      <c r="R126" s="163"/>
      <c r="S126" s="163"/>
      <c r="T126" s="164">
        <v>0.25752000000000003</v>
      </c>
      <c r="U126" s="163">
        <f>ROUND(E126*T126,2)</f>
        <v>0.77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191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7" t="s">
        <v>123</v>
      </c>
      <c r="D127" s="165"/>
      <c r="E127" s="171"/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197" t="s">
        <v>186</v>
      </c>
      <c r="D128" s="165"/>
      <c r="E128" s="171"/>
      <c r="F128" s="174"/>
      <c r="G128" s="174"/>
      <c r="H128" s="174"/>
      <c r="I128" s="174"/>
      <c r="J128" s="174"/>
      <c r="K128" s="174"/>
      <c r="L128" s="174"/>
      <c r="M128" s="174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197" t="s">
        <v>137</v>
      </c>
      <c r="D129" s="165"/>
      <c r="E129" s="171"/>
      <c r="F129" s="174"/>
      <c r="G129" s="174"/>
      <c r="H129" s="174"/>
      <c r="I129" s="174"/>
      <c r="J129" s="174"/>
      <c r="K129" s="174"/>
      <c r="L129" s="174"/>
      <c r="M129" s="174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197" t="s">
        <v>187</v>
      </c>
      <c r="D130" s="165"/>
      <c r="E130" s="171">
        <v>4</v>
      </c>
      <c r="F130" s="174"/>
      <c r="G130" s="174"/>
      <c r="H130" s="174"/>
      <c r="I130" s="174"/>
      <c r="J130" s="174"/>
      <c r="K130" s="174"/>
      <c r="L130" s="174"/>
      <c r="M130" s="174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7" t="s">
        <v>188</v>
      </c>
      <c r="D131" s="165"/>
      <c r="E131" s="171">
        <v>5.3</v>
      </c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198" t="s">
        <v>106</v>
      </c>
      <c r="D132" s="166"/>
      <c r="E132" s="172">
        <v>9.3000000000000007</v>
      </c>
      <c r="F132" s="174"/>
      <c r="G132" s="174"/>
      <c r="H132" s="174"/>
      <c r="I132" s="174"/>
      <c r="J132" s="174"/>
      <c r="K132" s="174"/>
      <c r="L132" s="174"/>
      <c r="M132" s="174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197" t="s">
        <v>192</v>
      </c>
      <c r="D133" s="165"/>
      <c r="E133" s="171">
        <v>9.2999999999999999E-2</v>
      </c>
      <c r="F133" s="174"/>
      <c r="G133" s="174"/>
      <c r="H133" s="174"/>
      <c r="I133" s="174"/>
      <c r="J133" s="174"/>
      <c r="K133" s="174"/>
      <c r="L133" s="174"/>
      <c r="M133" s="174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8" t="s">
        <v>106</v>
      </c>
      <c r="D134" s="166"/>
      <c r="E134" s="172">
        <v>9.2999999999999999E-2</v>
      </c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1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>
        <v>20</v>
      </c>
      <c r="B135" s="160" t="s">
        <v>193</v>
      </c>
      <c r="C135" s="196" t="s">
        <v>194</v>
      </c>
      <c r="D135" s="162" t="s">
        <v>99</v>
      </c>
      <c r="E135" s="170">
        <v>3</v>
      </c>
      <c r="F135" s="175">
        <f>H135+J135</f>
        <v>0</v>
      </c>
      <c r="G135" s="174">
        <f>ROUND(E135*F135,2)</f>
        <v>0</v>
      </c>
      <c r="H135" s="175"/>
      <c r="I135" s="174">
        <f>ROUND(E135*H135,2)</f>
        <v>0</v>
      </c>
      <c r="J135" s="175"/>
      <c r="K135" s="174">
        <f>ROUND(E135*J135,2)</f>
        <v>0</v>
      </c>
      <c r="L135" s="174">
        <v>21</v>
      </c>
      <c r="M135" s="174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3.5000000000000001E-3</v>
      </c>
      <c r="U135" s="163">
        <f>ROUND(E135*T135,2)</f>
        <v>0.01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197" t="s">
        <v>137</v>
      </c>
      <c r="D136" s="165"/>
      <c r="E136" s="171"/>
      <c r="F136" s="174"/>
      <c r="G136" s="174"/>
      <c r="H136" s="174"/>
      <c r="I136" s="174"/>
      <c r="J136" s="174"/>
      <c r="K136" s="174"/>
      <c r="L136" s="174"/>
      <c r="M136" s="174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7" t="s">
        <v>195</v>
      </c>
      <c r="D137" s="165"/>
      <c r="E137" s="171">
        <v>2</v>
      </c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8" t="s">
        <v>106</v>
      </c>
      <c r="D138" s="166"/>
      <c r="E138" s="172">
        <v>2</v>
      </c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1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>
        <v>21</v>
      </c>
      <c r="B139" s="160" t="s">
        <v>196</v>
      </c>
      <c r="C139" s="196" t="s">
        <v>197</v>
      </c>
      <c r="D139" s="162" t="s">
        <v>115</v>
      </c>
      <c r="E139" s="170">
        <v>0.06</v>
      </c>
      <c r="F139" s="175">
        <f>H139+J139</f>
        <v>0</v>
      </c>
      <c r="G139" s="174">
        <f>ROUND(E139*F139,2)</f>
        <v>0</v>
      </c>
      <c r="H139" s="175"/>
      <c r="I139" s="174">
        <f>ROUND(E139*H139,2)</f>
        <v>0</v>
      </c>
      <c r="J139" s="175"/>
      <c r="K139" s="174">
        <f>ROUND(E139*J139,2)</f>
        <v>0</v>
      </c>
      <c r="L139" s="174">
        <v>21</v>
      </c>
      <c r="M139" s="174">
        <f>G139*(1+L139/100)</f>
        <v>0</v>
      </c>
      <c r="N139" s="163">
        <v>0</v>
      </c>
      <c r="O139" s="163">
        <f>ROUND(E139*N139,5)</f>
        <v>0</v>
      </c>
      <c r="P139" s="163">
        <v>0</v>
      </c>
      <c r="Q139" s="163">
        <f>ROUND(E139*P139,5)</f>
        <v>0</v>
      </c>
      <c r="R139" s="163"/>
      <c r="S139" s="163"/>
      <c r="T139" s="164">
        <v>0.88400000000000001</v>
      </c>
      <c r="U139" s="163">
        <f>ROUND(E139*T139,2)</f>
        <v>0.05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100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197" t="s">
        <v>137</v>
      </c>
      <c r="D140" s="165"/>
      <c r="E140" s="171"/>
      <c r="F140" s="174"/>
      <c r="G140" s="174"/>
      <c r="H140" s="174"/>
      <c r="I140" s="174"/>
      <c r="J140" s="174"/>
      <c r="K140" s="174"/>
      <c r="L140" s="174"/>
      <c r="M140" s="174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102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/>
      <c r="B141" s="160"/>
      <c r="C141" s="197" t="s">
        <v>198</v>
      </c>
      <c r="D141" s="165"/>
      <c r="E141" s="171">
        <v>4</v>
      </c>
      <c r="F141" s="174"/>
      <c r="G141" s="174"/>
      <c r="H141" s="174"/>
      <c r="I141" s="174"/>
      <c r="J141" s="174"/>
      <c r="K141" s="174"/>
      <c r="L141" s="174"/>
      <c r="M141" s="174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198" t="s">
        <v>106</v>
      </c>
      <c r="D142" s="166"/>
      <c r="E142" s="172">
        <v>4</v>
      </c>
      <c r="F142" s="174"/>
      <c r="G142" s="174"/>
      <c r="H142" s="174"/>
      <c r="I142" s="174"/>
      <c r="J142" s="174"/>
      <c r="K142" s="174"/>
      <c r="L142" s="174"/>
      <c r="M142" s="174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102</v>
      </c>
      <c r="AF142" s="153">
        <v>1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>
        <v>22</v>
      </c>
      <c r="B143" s="160" t="s">
        <v>199</v>
      </c>
      <c r="C143" s="196" t="s">
        <v>200</v>
      </c>
      <c r="D143" s="162" t="s">
        <v>99</v>
      </c>
      <c r="E143" s="170">
        <v>6</v>
      </c>
      <c r="F143" s="175">
        <f>H143+J143</f>
        <v>0</v>
      </c>
      <c r="G143" s="174">
        <f>ROUND(E143*F143,2)</f>
        <v>0</v>
      </c>
      <c r="H143" s="175"/>
      <c r="I143" s="174">
        <f>ROUND(E143*H143,2)</f>
        <v>0</v>
      </c>
      <c r="J143" s="175"/>
      <c r="K143" s="174">
        <f>ROUND(E143*J143,2)</f>
        <v>0</v>
      </c>
      <c r="L143" s="174">
        <v>21</v>
      </c>
      <c r="M143" s="174">
        <f>G143*(1+L143/100)</f>
        <v>0</v>
      </c>
      <c r="N143" s="163">
        <v>0</v>
      </c>
      <c r="O143" s="163">
        <f>ROUND(E143*N143,5)</f>
        <v>0</v>
      </c>
      <c r="P143" s="163">
        <v>0</v>
      </c>
      <c r="Q143" s="163">
        <f>ROUND(E143*P143,5)</f>
        <v>0</v>
      </c>
      <c r="R143" s="163"/>
      <c r="S143" s="163"/>
      <c r="T143" s="164">
        <v>1.0999999999999999E-2</v>
      </c>
      <c r="U143" s="163">
        <f>ROUND(E143*T143,2)</f>
        <v>7.0000000000000007E-2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100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0.399999999999999" outlineLevel="1" x14ac:dyDescent="0.25">
      <c r="A144" s="154"/>
      <c r="B144" s="160"/>
      <c r="C144" s="197" t="s">
        <v>201</v>
      </c>
      <c r="D144" s="165"/>
      <c r="E144" s="171">
        <v>16</v>
      </c>
      <c r="F144" s="174"/>
      <c r="G144" s="174"/>
      <c r="H144" s="174"/>
      <c r="I144" s="174"/>
      <c r="J144" s="174"/>
      <c r="K144" s="174"/>
      <c r="L144" s="174"/>
      <c r="M144" s="174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102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>
        <v>23</v>
      </c>
      <c r="B145" s="160" t="s">
        <v>202</v>
      </c>
      <c r="C145" s="196" t="s">
        <v>203</v>
      </c>
      <c r="D145" s="162" t="s">
        <v>99</v>
      </c>
      <c r="E145" s="170">
        <v>6</v>
      </c>
      <c r="F145" s="175">
        <f>H145+J145</f>
        <v>0</v>
      </c>
      <c r="G145" s="174">
        <f>ROUND(E145*F145,2)</f>
        <v>0</v>
      </c>
      <c r="H145" s="175"/>
      <c r="I145" s="174">
        <f>ROUND(E145*H145,2)</f>
        <v>0</v>
      </c>
      <c r="J145" s="175"/>
      <c r="K145" s="174">
        <f>ROUND(E145*J145,2)</f>
        <v>0</v>
      </c>
      <c r="L145" s="174">
        <v>21</v>
      </c>
      <c r="M145" s="174">
        <f>G145*(1+L145/100)</f>
        <v>0</v>
      </c>
      <c r="N145" s="163">
        <v>0</v>
      </c>
      <c r="O145" s="163">
        <f>ROUND(E145*N145,5)</f>
        <v>0</v>
      </c>
      <c r="P145" s="163">
        <v>0</v>
      </c>
      <c r="Q145" s="163">
        <f>ROUND(E145*P145,5)</f>
        <v>0</v>
      </c>
      <c r="R145" s="163"/>
      <c r="S145" s="163"/>
      <c r="T145" s="164">
        <v>8.0000000000000002E-3</v>
      </c>
      <c r="U145" s="163">
        <f>ROUND(E145*T145,2)</f>
        <v>0.05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100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7" t="s">
        <v>204</v>
      </c>
      <c r="D146" s="165"/>
      <c r="E146" s="171">
        <v>9.27</v>
      </c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>
        <v>24</v>
      </c>
      <c r="B147" s="160" t="s">
        <v>205</v>
      </c>
      <c r="C147" s="196" t="s">
        <v>206</v>
      </c>
      <c r="D147" s="162" t="s">
        <v>115</v>
      </c>
      <c r="E147" s="170">
        <v>130.69739999999999</v>
      </c>
      <c r="F147" s="175">
        <f>H147+J147</f>
        <v>0</v>
      </c>
      <c r="G147" s="174">
        <f>ROUND(E147*F147,2)</f>
        <v>0</v>
      </c>
      <c r="H147" s="175"/>
      <c r="I147" s="174">
        <f>ROUND(E147*H147,2)</f>
        <v>0</v>
      </c>
      <c r="J147" s="175"/>
      <c r="K147" s="174">
        <f>ROUND(E147*J147,2)</f>
        <v>0</v>
      </c>
      <c r="L147" s="174">
        <v>21</v>
      </c>
      <c r="M147" s="174">
        <f>G147*(1+L147/100)</f>
        <v>0</v>
      </c>
      <c r="N147" s="163">
        <v>0</v>
      </c>
      <c r="O147" s="163">
        <f>ROUND(E147*N147,5)</f>
        <v>0</v>
      </c>
      <c r="P147" s="163">
        <v>0</v>
      </c>
      <c r="Q147" s="163">
        <f>ROUND(E147*P147,5)</f>
        <v>0</v>
      </c>
      <c r="R147" s="163"/>
      <c r="S147" s="163"/>
      <c r="T147" s="164">
        <v>0</v>
      </c>
      <c r="U147" s="163">
        <f>ROUND(E147*T147,2)</f>
        <v>0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100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197" t="s">
        <v>207</v>
      </c>
      <c r="D148" s="165"/>
      <c r="E148" s="171"/>
      <c r="F148" s="174"/>
      <c r="G148" s="174"/>
      <c r="H148" s="174"/>
      <c r="I148" s="174"/>
      <c r="J148" s="174"/>
      <c r="K148" s="174"/>
      <c r="L148" s="174"/>
      <c r="M148" s="174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197" t="s">
        <v>150</v>
      </c>
      <c r="D149" s="165"/>
      <c r="E149" s="171"/>
      <c r="F149" s="174"/>
      <c r="G149" s="174"/>
      <c r="H149" s="174"/>
      <c r="I149" s="174"/>
      <c r="J149" s="174"/>
      <c r="K149" s="174"/>
      <c r="L149" s="174"/>
      <c r="M149" s="174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7" t="s">
        <v>151</v>
      </c>
      <c r="D150" s="165"/>
      <c r="E150" s="171"/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7" t="s">
        <v>152</v>
      </c>
      <c r="D151" s="165"/>
      <c r="E151" s="171">
        <v>116.32640000000001</v>
      </c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102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7" t="s">
        <v>56</v>
      </c>
      <c r="D152" s="165"/>
      <c r="E152" s="171">
        <v>8</v>
      </c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7" t="s">
        <v>153</v>
      </c>
      <c r="D153" s="165"/>
      <c r="E153" s="171">
        <v>-4.18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198" t="s">
        <v>106</v>
      </c>
      <c r="D154" s="166"/>
      <c r="E154" s="172">
        <v>120.1464</v>
      </c>
      <c r="F154" s="174"/>
      <c r="G154" s="174"/>
      <c r="H154" s="174"/>
      <c r="I154" s="174"/>
      <c r="J154" s="174"/>
      <c r="K154" s="174"/>
      <c r="L154" s="174"/>
      <c r="M154" s="174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102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197" t="s">
        <v>154</v>
      </c>
      <c r="D155" s="165"/>
      <c r="E155" s="171">
        <v>10.551</v>
      </c>
      <c r="F155" s="174"/>
      <c r="G155" s="174"/>
      <c r="H155" s="174"/>
      <c r="I155" s="174"/>
      <c r="J155" s="174"/>
      <c r="K155" s="174"/>
      <c r="L155" s="174"/>
      <c r="M155" s="174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102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8" t="s">
        <v>106</v>
      </c>
      <c r="D156" s="166"/>
      <c r="E156" s="172">
        <v>10.551</v>
      </c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>
        <v>1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x14ac:dyDescent="0.25">
      <c r="A157" s="155" t="s">
        <v>95</v>
      </c>
      <c r="B157" s="161" t="s">
        <v>54</v>
      </c>
      <c r="C157" s="199" t="s">
        <v>55</v>
      </c>
      <c r="D157" s="167"/>
      <c r="E157" s="173"/>
      <c r="F157" s="176"/>
      <c r="G157" s="176">
        <f>SUMIF(AE158:AE172,"&lt;&gt;NOR",G158:G172)</f>
        <v>0</v>
      </c>
      <c r="H157" s="176"/>
      <c r="I157" s="176">
        <f>SUM(I158:I172)</f>
        <v>0</v>
      </c>
      <c r="J157" s="176"/>
      <c r="K157" s="176">
        <f>SUM(K158:K172)</f>
        <v>0</v>
      </c>
      <c r="L157" s="176"/>
      <c r="M157" s="176">
        <f>SUM(M158:M172)</f>
        <v>0</v>
      </c>
      <c r="N157" s="168"/>
      <c r="O157" s="168">
        <f>SUM(O158:O172)</f>
        <v>399.80215000000004</v>
      </c>
      <c r="P157" s="168"/>
      <c r="Q157" s="168">
        <f>SUM(Q158:Q172)</f>
        <v>0</v>
      </c>
      <c r="R157" s="168"/>
      <c r="S157" s="168"/>
      <c r="T157" s="169"/>
      <c r="U157" s="168">
        <f>SUM(U158:U172)</f>
        <v>285.69</v>
      </c>
      <c r="AE157" t="s">
        <v>96</v>
      </c>
    </row>
    <row r="158" spans="1:60" outlineLevel="1" x14ac:dyDescent="0.25">
      <c r="A158" s="154">
        <v>25</v>
      </c>
      <c r="B158" s="160" t="s">
        <v>208</v>
      </c>
      <c r="C158" s="196" t="s">
        <v>209</v>
      </c>
      <c r="D158" s="162" t="s">
        <v>99</v>
      </c>
      <c r="E158" s="170">
        <v>35.17</v>
      </c>
      <c r="F158" s="175">
        <f t="shared" ref="F158:F170" si="0">H158+J158</f>
        <v>0</v>
      </c>
      <c r="G158" s="174">
        <f t="shared" ref="G158:G170" si="1">ROUND(E158*F158,2)</f>
        <v>0</v>
      </c>
      <c r="H158" s="175"/>
      <c r="I158" s="174">
        <f t="shared" ref="I158:I170" si="2">ROUND(E158*H158,2)</f>
        <v>0</v>
      </c>
      <c r="J158" s="175"/>
      <c r="K158" s="174">
        <f t="shared" ref="K158:K170" si="3">ROUND(E158*J158,2)</f>
        <v>0</v>
      </c>
      <c r="L158" s="174">
        <v>21</v>
      </c>
      <c r="M158" s="174">
        <f t="shared" ref="M158:M170" si="4">G158*(1+L158/100)</f>
        <v>0</v>
      </c>
      <c r="N158" s="163">
        <v>0.71643999999999997</v>
      </c>
      <c r="O158" s="163">
        <f t="shared" ref="O158:O170" si="5">ROUND(E158*N158,5)</f>
        <v>25.197189999999999</v>
      </c>
      <c r="P158" s="163">
        <v>0</v>
      </c>
      <c r="Q158" s="163">
        <f t="shared" ref="Q158:Q170" si="6">ROUND(E158*P158,5)</f>
        <v>0</v>
      </c>
      <c r="R158" s="163"/>
      <c r="S158" s="163"/>
      <c r="T158" s="164">
        <v>7.2999999999999995E-2</v>
      </c>
      <c r="U158" s="163">
        <f t="shared" ref="U158:U170" si="7">ROUND(E158*T158,2)</f>
        <v>2.57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100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>
        <v>26</v>
      </c>
      <c r="B159" s="160" t="s">
        <v>210</v>
      </c>
      <c r="C159" s="196" t="s">
        <v>211</v>
      </c>
      <c r="D159" s="162" t="s">
        <v>99</v>
      </c>
      <c r="E159" s="170">
        <v>392</v>
      </c>
      <c r="F159" s="175">
        <f t="shared" si="0"/>
        <v>0</v>
      </c>
      <c r="G159" s="174">
        <f t="shared" si="1"/>
        <v>0</v>
      </c>
      <c r="H159" s="175"/>
      <c r="I159" s="174">
        <f t="shared" si="2"/>
        <v>0</v>
      </c>
      <c r="J159" s="175"/>
      <c r="K159" s="174">
        <f t="shared" si="3"/>
        <v>0</v>
      </c>
      <c r="L159" s="174">
        <v>21</v>
      </c>
      <c r="M159" s="174">
        <f t="shared" si="4"/>
        <v>0</v>
      </c>
      <c r="N159" s="163">
        <v>0.441</v>
      </c>
      <c r="O159" s="163">
        <f t="shared" si="5"/>
        <v>172.87200000000001</v>
      </c>
      <c r="P159" s="163">
        <v>0</v>
      </c>
      <c r="Q159" s="163">
        <f t="shared" si="6"/>
        <v>0</v>
      </c>
      <c r="R159" s="163"/>
      <c r="S159" s="163"/>
      <c r="T159" s="164">
        <v>2.9000000000000001E-2</v>
      </c>
      <c r="U159" s="163">
        <f t="shared" si="7"/>
        <v>11.37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100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>
        <v>27</v>
      </c>
      <c r="B160" s="160" t="s">
        <v>212</v>
      </c>
      <c r="C160" s="196" t="s">
        <v>213</v>
      </c>
      <c r="D160" s="162" t="s">
        <v>99</v>
      </c>
      <c r="E160" s="170">
        <v>390.5</v>
      </c>
      <c r="F160" s="175">
        <f t="shared" si="0"/>
        <v>0</v>
      </c>
      <c r="G160" s="174">
        <f t="shared" si="1"/>
        <v>0</v>
      </c>
      <c r="H160" s="175"/>
      <c r="I160" s="174">
        <f t="shared" si="2"/>
        <v>0</v>
      </c>
      <c r="J160" s="175"/>
      <c r="K160" s="174">
        <f t="shared" si="3"/>
        <v>0</v>
      </c>
      <c r="L160" s="174">
        <v>21</v>
      </c>
      <c r="M160" s="174">
        <f t="shared" si="4"/>
        <v>0</v>
      </c>
      <c r="N160" s="163">
        <v>0.30651</v>
      </c>
      <c r="O160" s="163">
        <f t="shared" si="5"/>
        <v>119.69216</v>
      </c>
      <c r="P160" s="163">
        <v>0</v>
      </c>
      <c r="Q160" s="163">
        <f t="shared" si="6"/>
        <v>0</v>
      </c>
      <c r="R160" s="163"/>
      <c r="S160" s="163"/>
      <c r="T160" s="164">
        <v>2.5000000000000001E-2</v>
      </c>
      <c r="U160" s="163">
        <f t="shared" si="7"/>
        <v>9.76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100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>
        <v>28</v>
      </c>
      <c r="B161" s="160" t="s">
        <v>214</v>
      </c>
      <c r="C161" s="196" t="s">
        <v>215</v>
      </c>
      <c r="D161" s="162" t="s">
        <v>99</v>
      </c>
      <c r="E161" s="170">
        <v>355.33</v>
      </c>
      <c r="F161" s="175">
        <f t="shared" si="0"/>
        <v>0</v>
      </c>
      <c r="G161" s="174">
        <f t="shared" si="1"/>
        <v>0</v>
      </c>
      <c r="H161" s="175"/>
      <c r="I161" s="174">
        <f t="shared" si="2"/>
        <v>0</v>
      </c>
      <c r="J161" s="175"/>
      <c r="K161" s="174">
        <f t="shared" si="3"/>
        <v>0</v>
      </c>
      <c r="L161" s="174">
        <v>21</v>
      </c>
      <c r="M161" s="174">
        <f t="shared" si="4"/>
        <v>0</v>
      </c>
      <c r="N161" s="163">
        <v>7.3899999999999993E-2</v>
      </c>
      <c r="O161" s="163">
        <f t="shared" si="5"/>
        <v>26.258890000000001</v>
      </c>
      <c r="P161" s="163">
        <v>0</v>
      </c>
      <c r="Q161" s="163">
        <f t="shared" si="6"/>
        <v>0</v>
      </c>
      <c r="R161" s="163"/>
      <c r="S161" s="163"/>
      <c r="T161" s="164">
        <v>0.45200000000000001</v>
      </c>
      <c r="U161" s="163">
        <f t="shared" si="7"/>
        <v>160.61000000000001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100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>
        <v>29</v>
      </c>
      <c r="B162" s="160" t="s">
        <v>216</v>
      </c>
      <c r="C162" s="196" t="s">
        <v>217</v>
      </c>
      <c r="D162" s="162" t="s">
        <v>99</v>
      </c>
      <c r="E162" s="170">
        <v>341.56180000000001</v>
      </c>
      <c r="F162" s="175">
        <f t="shared" si="0"/>
        <v>0</v>
      </c>
      <c r="G162" s="174">
        <f t="shared" si="1"/>
        <v>0</v>
      </c>
      <c r="H162" s="175"/>
      <c r="I162" s="174">
        <f t="shared" si="2"/>
        <v>0</v>
      </c>
      <c r="J162" s="175"/>
      <c r="K162" s="174">
        <f t="shared" si="3"/>
        <v>0</v>
      </c>
      <c r="L162" s="174">
        <v>21</v>
      </c>
      <c r="M162" s="174">
        <f t="shared" si="4"/>
        <v>0</v>
      </c>
      <c r="N162" s="163">
        <v>0.129</v>
      </c>
      <c r="O162" s="163">
        <f t="shared" si="5"/>
        <v>44.06147</v>
      </c>
      <c r="P162" s="163">
        <v>0</v>
      </c>
      <c r="Q162" s="163">
        <f t="shared" si="6"/>
        <v>0</v>
      </c>
      <c r="R162" s="163"/>
      <c r="S162" s="163"/>
      <c r="T162" s="164">
        <v>0</v>
      </c>
      <c r="U162" s="163">
        <f t="shared" si="7"/>
        <v>0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181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20.399999999999999" outlineLevel="1" x14ac:dyDescent="0.25">
      <c r="A163" s="154">
        <v>30</v>
      </c>
      <c r="B163" s="160" t="s">
        <v>218</v>
      </c>
      <c r="C163" s="196" t="s">
        <v>219</v>
      </c>
      <c r="D163" s="162" t="s">
        <v>99</v>
      </c>
      <c r="E163" s="170">
        <v>9.7464999999999993</v>
      </c>
      <c r="F163" s="175">
        <f t="shared" si="0"/>
        <v>0</v>
      </c>
      <c r="G163" s="174">
        <f t="shared" si="1"/>
        <v>0</v>
      </c>
      <c r="H163" s="175"/>
      <c r="I163" s="174">
        <f t="shared" si="2"/>
        <v>0</v>
      </c>
      <c r="J163" s="175"/>
      <c r="K163" s="174">
        <f t="shared" si="3"/>
        <v>0</v>
      </c>
      <c r="L163" s="174">
        <v>21</v>
      </c>
      <c r="M163" s="174">
        <f t="shared" si="4"/>
        <v>0</v>
      </c>
      <c r="N163" s="163">
        <v>0.13150000000000001</v>
      </c>
      <c r="O163" s="163">
        <f t="shared" si="5"/>
        <v>1.28166</v>
      </c>
      <c r="P163" s="163">
        <v>0</v>
      </c>
      <c r="Q163" s="163">
        <f t="shared" si="6"/>
        <v>0</v>
      </c>
      <c r="R163" s="163"/>
      <c r="S163" s="163"/>
      <c r="T163" s="164">
        <v>0</v>
      </c>
      <c r="U163" s="163">
        <f t="shared" si="7"/>
        <v>0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181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>
        <v>31</v>
      </c>
      <c r="B164" s="160" t="s">
        <v>220</v>
      </c>
      <c r="C164" s="196" t="s">
        <v>221</v>
      </c>
      <c r="D164" s="162" t="s">
        <v>99</v>
      </c>
      <c r="E164" s="170">
        <v>35.17</v>
      </c>
      <c r="F164" s="175">
        <f t="shared" si="0"/>
        <v>0</v>
      </c>
      <c r="G164" s="174">
        <f t="shared" si="1"/>
        <v>0</v>
      </c>
      <c r="H164" s="175"/>
      <c r="I164" s="174">
        <f t="shared" si="2"/>
        <v>0</v>
      </c>
      <c r="J164" s="175"/>
      <c r="K164" s="174">
        <f t="shared" si="3"/>
        <v>0</v>
      </c>
      <c r="L164" s="174">
        <v>21</v>
      </c>
      <c r="M164" s="174">
        <f t="shared" si="4"/>
        <v>0</v>
      </c>
      <c r="N164" s="163">
        <v>9.2799999999999994E-2</v>
      </c>
      <c r="O164" s="163">
        <f t="shared" si="5"/>
        <v>3.2637800000000001</v>
      </c>
      <c r="P164" s="163">
        <v>0</v>
      </c>
      <c r="Q164" s="163">
        <f t="shared" si="6"/>
        <v>0</v>
      </c>
      <c r="R164" s="163"/>
      <c r="S164" s="163"/>
      <c r="T164" s="164">
        <v>0.47799999999999998</v>
      </c>
      <c r="U164" s="163">
        <f t="shared" si="7"/>
        <v>16.809999999999999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100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>
        <v>32</v>
      </c>
      <c r="B165" s="160" t="s">
        <v>222</v>
      </c>
      <c r="C165" s="196" t="s">
        <v>223</v>
      </c>
      <c r="D165" s="162" t="s">
        <v>99</v>
      </c>
      <c r="E165" s="170">
        <v>27.441700000000001</v>
      </c>
      <c r="F165" s="175">
        <f t="shared" si="0"/>
        <v>0</v>
      </c>
      <c r="G165" s="174">
        <f t="shared" si="1"/>
        <v>0</v>
      </c>
      <c r="H165" s="175"/>
      <c r="I165" s="174">
        <f t="shared" si="2"/>
        <v>0</v>
      </c>
      <c r="J165" s="175"/>
      <c r="K165" s="174">
        <f t="shared" si="3"/>
        <v>0</v>
      </c>
      <c r="L165" s="174">
        <v>21</v>
      </c>
      <c r="M165" s="174">
        <f t="shared" si="4"/>
        <v>0</v>
      </c>
      <c r="N165" s="163">
        <v>0.17244999999999999</v>
      </c>
      <c r="O165" s="163">
        <f t="shared" si="5"/>
        <v>4.7323199999999996</v>
      </c>
      <c r="P165" s="163">
        <v>0</v>
      </c>
      <c r="Q165" s="163">
        <f t="shared" si="6"/>
        <v>0</v>
      </c>
      <c r="R165" s="163"/>
      <c r="S165" s="163"/>
      <c r="T165" s="164">
        <v>0</v>
      </c>
      <c r="U165" s="163">
        <f t="shared" si="7"/>
        <v>0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181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0.399999999999999" outlineLevel="1" x14ac:dyDescent="0.25">
      <c r="A166" s="154">
        <v>33</v>
      </c>
      <c r="B166" s="160" t="s">
        <v>224</v>
      </c>
      <c r="C166" s="196" t="s">
        <v>225</v>
      </c>
      <c r="D166" s="162" t="s">
        <v>99</v>
      </c>
      <c r="E166" s="170">
        <v>8.08</v>
      </c>
      <c r="F166" s="175">
        <f t="shared" si="0"/>
        <v>0</v>
      </c>
      <c r="G166" s="174">
        <f t="shared" si="1"/>
        <v>0</v>
      </c>
      <c r="H166" s="175"/>
      <c r="I166" s="174">
        <f t="shared" si="2"/>
        <v>0</v>
      </c>
      <c r="J166" s="175"/>
      <c r="K166" s="174">
        <f t="shared" si="3"/>
        <v>0</v>
      </c>
      <c r="L166" s="174">
        <v>21</v>
      </c>
      <c r="M166" s="174">
        <f t="shared" si="4"/>
        <v>0</v>
      </c>
      <c r="N166" s="163">
        <v>0.17824000000000001</v>
      </c>
      <c r="O166" s="163">
        <f t="shared" si="5"/>
        <v>1.44018</v>
      </c>
      <c r="P166" s="163">
        <v>0</v>
      </c>
      <c r="Q166" s="163">
        <f t="shared" si="6"/>
        <v>0</v>
      </c>
      <c r="R166" s="163"/>
      <c r="S166" s="163"/>
      <c r="T166" s="164">
        <v>0</v>
      </c>
      <c r="U166" s="163">
        <f t="shared" si="7"/>
        <v>0</v>
      </c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181</v>
      </c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>
        <v>34</v>
      </c>
      <c r="B167" s="160" t="s">
        <v>226</v>
      </c>
      <c r="C167" s="196" t="s">
        <v>227</v>
      </c>
      <c r="D167" s="162" t="s">
        <v>111</v>
      </c>
      <c r="E167" s="170">
        <v>204</v>
      </c>
      <c r="F167" s="175">
        <f t="shared" si="0"/>
        <v>0</v>
      </c>
      <c r="G167" s="174">
        <f t="shared" si="1"/>
        <v>0</v>
      </c>
      <c r="H167" s="175"/>
      <c r="I167" s="174">
        <f t="shared" si="2"/>
        <v>0</v>
      </c>
      <c r="J167" s="175"/>
      <c r="K167" s="174">
        <f t="shared" si="3"/>
        <v>0</v>
      </c>
      <c r="L167" s="174">
        <v>21</v>
      </c>
      <c r="M167" s="174">
        <f t="shared" si="4"/>
        <v>0</v>
      </c>
      <c r="N167" s="163">
        <v>3.3E-4</v>
      </c>
      <c r="O167" s="163">
        <f t="shared" si="5"/>
        <v>6.7320000000000005E-2</v>
      </c>
      <c r="P167" s="163">
        <v>0</v>
      </c>
      <c r="Q167" s="163">
        <f t="shared" si="6"/>
        <v>0</v>
      </c>
      <c r="R167" s="163"/>
      <c r="S167" s="163"/>
      <c r="T167" s="164">
        <v>0.41</v>
      </c>
      <c r="U167" s="163">
        <f t="shared" si="7"/>
        <v>83.64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100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>
        <v>35</v>
      </c>
      <c r="B168" s="160" t="s">
        <v>228</v>
      </c>
      <c r="C168" s="196" t="s">
        <v>229</v>
      </c>
      <c r="D168" s="162" t="s">
        <v>111</v>
      </c>
      <c r="E168" s="170">
        <v>3</v>
      </c>
      <c r="F168" s="175">
        <f t="shared" si="0"/>
        <v>0</v>
      </c>
      <c r="G168" s="174">
        <f t="shared" si="1"/>
        <v>0</v>
      </c>
      <c r="H168" s="175"/>
      <c r="I168" s="174">
        <f t="shared" si="2"/>
        <v>0</v>
      </c>
      <c r="J168" s="175"/>
      <c r="K168" s="174">
        <f t="shared" si="3"/>
        <v>0</v>
      </c>
      <c r="L168" s="174">
        <v>21</v>
      </c>
      <c r="M168" s="174">
        <f t="shared" si="4"/>
        <v>0</v>
      </c>
      <c r="N168" s="163">
        <v>0.188</v>
      </c>
      <c r="O168" s="163">
        <f t="shared" si="5"/>
        <v>0.56399999999999995</v>
      </c>
      <c r="P168" s="163">
        <v>0</v>
      </c>
      <c r="Q168" s="163">
        <f t="shared" si="6"/>
        <v>0</v>
      </c>
      <c r="R168" s="163"/>
      <c r="S168" s="163"/>
      <c r="T168" s="164">
        <v>0.27200000000000002</v>
      </c>
      <c r="U168" s="163">
        <f t="shared" si="7"/>
        <v>0.82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100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>
        <v>36</v>
      </c>
      <c r="B169" s="160" t="s">
        <v>230</v>
      </c>
      <c r="C169" s="196" t="s">
        <v>231</v>
      </c>
      <c r="D169" s="162" t="s">
        <v>232</v>
      </c>
      <c r="E169" s="170">
        <v>3.03</v>
      </c>
      <c r="F169" s="175">
        <f t="shared" si="0"/>
        <v>0</v>
      </c>
      <c r="G169" s="174">
        <f t="shared" si="1"/>
        <v>0</v>
      </c>
      <c r="H169" s="175"/>
      <c r="I169" s="174">
        <f t="shared" si="2"/>
        <v>0</v>
      </c>
      <c r="J169" s="175"/>
      <c r="K169" s="174">
        <f t="shared" si="3"/>
        <v>0</v>
      </c>
      <c r="L169" s="174">
        <v>21</v>
      </c>
      <c r="M169" s="174">
        <f t="shared" si="4"/>
        <v>0</v>
      </c>
      <c r="N169" s="163">
        <v>0.06</v>
      </c>
      <c r="O169" s="163">
        <f t="shared" si="5"/>
        <v>0.18179999999999999</v>
      </c>
      <c r="P169" s="163">
        <v>0</v>
      </c>
      <c r="Q169" s="163">
        <f t="shared" si="6"/>
        <v>0</v>
      </c>
      <c r="R169" s="163"/>
      <c r="S169" s="163"/>
      <c r="T169" s="164">
        <v>0</v>
      </c>
      <c r="U169" s="163">
        <f t="shared" si="7"/>
        <v>0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181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>
        <v>37</v>
      </c>
      <c r="B170" s="160" t="s">
        <v>233</v>
      </c>
      <c r="C170" s="196" t="s">
        <v>234</v>
      </c>
      <c r="D170" s="162" t="s">
        <v>115</v>
      </c>
      <c r="E170" s="170">
        <v>7.5000000000000011E-2</v>
      </c>
      <c r="F170" s="175">
        <f t="shared" si="0"/>
        <v>0</v>
      </c>
      <c r="G170" s="174">
        <f t="shared" si="1"/>
        <v>0</v>
      </c>
      <c r="H170" s="175"/>
      <c r="I170" s="174">
        <f t="shared" si="2"/>
        <v>0</v>
      </c>
      <c r="J170" s="175"/>
      <c r="K170" s="174">
        <f t="shared" si="3"/>
        <v>0</v>
      </c>
      <c r="L170" s="174">
        <v>21</v>
      </c>
      <c r="M170" s="174">
        <f t="shared" si="4"/>
        <v>0</v>
      </c>
      <c r="N170" s="163">
        <v>2.5249999999999999</v>
      </c>
      <c r="O170" s="163">
        <f t="shared" si="5"/>
        <v>0.18937999999999999</v>
      </c>
      <c r="P170" s="163">
        <v>0</v>
      </c>
      <c r="Q170" s="163">
        <f t="shared" si="6"/>
        <v>0</v>
      </c>
      <c r="R170" s="163"/>
      <c r="S170" s="163"/>
      <c r="T170" s="164">
        <v>1.4419999999999999</v>
      </c>
      <c r="U170" s="163">
        <f t="shared" si="7"/>
        <v>0.11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100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197" t="s">
        <v>235</v>
      </c>
      <c r="D171" s="165"/>
      <c r="E171" s="171"/>
      <c r="F171" s="174"/>
      <c r="G171" s="174"/>
      <c r="H171" s="174"/>
      <c r="I171" s="174"/>
      <c r="J171" s="174"/>
      <c r="K171" s="174"/>
      <c r="L171" s="174"/>
      <c r="M171" s="174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7" t="s">
        <v>236</v>
      </c>
      <c r="D172" s="165"/>
      <c r="E172" s="171">
        <v>7.4999999999999997E-2</v>
      </c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x14ac:dyDescent="0.25">
      <c r="A173" s="155" t="s">
        <v>95</v>
      </c>
      <c r="B173" s="161" t="s">
        <v>56</v>
      </c>
      <c r="C173" s="199" t="s">
        <v>57</v>
      </c>
      <c r="D173" s="167"/>
      <c r="E173" s="173"/>
      <c r="F173" s="176"/>
      <c r="G173" s="176">
        <f>SUMIF(AE174:AE185,"&lt;&gt;NOR",G174:G185)</f>
        <v>0</v>
      </c>
      <c r="H173" s="176"/>
      <c r="I173" s="176">
        <f>SUM(I174:I185)</f>
        <v>0</v>
      </c>
      <c r="J173" s="176"/>
      <c r="K173" s="176">
        <f>SUM(K174:K185)</f>
        <v>0</v>
      </c>
      <c r="L173" s="176"/>
      <c r="M173" s="176">
        <f>SUM(M174:M185)</f>
        <v>0</v>
      </c>
      <c r="N173" s="168"/>
      <c r="O173" s="168">
        <f>SUM(O174:O185)</f>
        <v>1.92462</v>
      </c>
      <c r="P173" s="168"/>
      <c r="Q173" s="168">
        <f>SUM(Q174:Q185)</f>
        <v>0</v>
      </c>
      <c r="R173" s="168"/>
      <c r="S173" s="168"/>
      <c r="T173" s="169"/>
      <c r="U173" s="168">
        <f>SUM(U174:U185)</f>
        <v>14.549999999999999</v>
      </c>
      <c r="AE173" t="s">
        <v>96</v>
      </c>
    </row>
    <row r="174" spans="1:60" outlineLevel="1" x14ac:dyDescent="0.25">
      <c r="A174" s="154">
        <v>38</v>
      </c>
      <c r="B174" s="160" t="s">
        <v>237</v>
      </c>
      <c r="C174" s="196" t="s">
        <v>238</v>
      </c>
      <c r="D174" s="162" t="s">
        <v>232</v>
      </c>
      <c r="E174" s="170">
        <v>3</v>
      </c>
      <c r="F174" s="175">
        <f>H174+J174</f>
        <v>0</v>
      </c>
      <c r="G174" s="174">
        <f>ROUND(E174*F174,2)</f>
        <v>0</v>
      </c>
      <c r="H174" s="175"/>
      <c r="I174" s="174">
        <f>ROUND(E174*H174,2)</f>
        <v>0</v>
      </c>
      <c r="J174" s="175"/>
      <c r="K174" s="174">
        <f>ROUND(E174*J174,2)</f>
        <v>0</v>
      </c>
      <c r="L174" s="174">
        <v>21</v>
      </c>
      <c r="M174" s="174">
        <f>G174*(1+L174/100)</f>
        <v>0</v>
      </c>
      <c r="N174" s="163">
        <v>0.43093999999999999</v>
      </c>
      <c r="O174" s="163">
        <f>ROUND(E174*N174,5)</f>
        <v>1.2928200000000001</v>
      </c>
      <c r="P174" s="163">
        <v>0</v>
      </c>
      <c r="Q174" s="163">
        <f>ROUND(E174*P174,5)</f>
        <v>0</v>
      </c>
      <c r="R174" s="163"/>
      <c r="S174" s="163"/>
      <c r="T174" s="164">
        <v>3.8170000000000002</v>
      </c>
      <c r="U174" s="163">
        <f>ROUND(E174*T174,2)</f>
        <v>11.45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100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7" t="s">
        <v>123</v>
      </c>
      <c r="D175" s="165"/>
      <c r="E175" s="171"/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7" t="s">
        <v>135</v>
      </c>
      <c r="D176" s="165"/>
      <c r="E176" s="171"/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7" t="s">
        <v>137</v>
      </c>
      <c r="D177" s="165"/>
      <c r="E177" s="171"/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197" t="s">
        <v>239</v>
      </c>
      <c r="D178" s="165"/>
      <c r="E178" s="171">
        <v>6.4</v>
      </c>
      <c r="F178" s="174"/>
      <c r="G178" s="174"/>
      <c r="H178" s="174"/>
      <c r="I178" s="174"/>
      <c r="J178" s="174"/>
      <c r="K178" s="174"/>
      <c r="L178" s="174"/>
      <c r="M178" s="174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8" t="s">
        <v>106</v>
      </c>
      <c r="D179" s="166"/>
      <c r="E179" s="172">
        <v>6.4</v>
      </c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102</v>
      </c>
      <c r="AF179" s="153">
        <v>1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7" t="s">
        <v>240</v>
      </c>
      <c r="D180" s="165"/>
      <c r="E180" s="171">
        <v>6.4000000000000001E-2</v>
      </c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8" t="s">
        <v>106</v>
      </c>
      <c r="D181" s="166"/>
      <c r="E181" s="172">
        <v>6.4000000000000001E-2</v>
      </c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102</v>
      </c>
      <c r="AF181" s="153">
        <v>1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>
        <v>39</v>
      </c>
      <c r="B182" s="160" t="s">
        <v>241</v>
      </c>
      <c r="C182" s="196" t="s">
        <v>242</v>
      </c>
      <c r="D182" s="162" t="s">
        <v>232</v>
      </c>
      <c r="E182" s="170">
        <v>2</v>
      </c>
      <c r="F182" s="175">
        <f>H182+J182</f>
        <v>0</v>
      </c>
      <c r="G182" s="174">
        <f>ROUND(E182*F182,2)</f>
        <v>0</v>
      </c>
      <c r="H182" s="175"/>
      <c r="I182" s="174">
        <f>ROUND(E182*H182,2)</f>
        <v>0</v>
      </c>
      <c r="J182" s="175"/>
      <c r="K182" s="174">
        <f>ROUND(E182*J182,2)</f>
        <v>0</v>
      </c>
      <c r="L182" s="174">
        <v>21</v>
      </c>
      <c r="M182" s="174">
        <f>G182*(1+L182/100)</f>
        <v>0</v>
      </c>
      <c r="N182" s="163">
        <v>0.31590000000000001</v>
      </c>
      <c r="O182" s="163">
        <f>ROUND(E182*N182,5)</f>
        <v>0.63180000000000003</v>
      </c>
      <c r="P182" s="163">
        <v>0</v>
      </c>
      <c r="Q182" s="163">
        <f>ROUND(E182*P182,5)</f>
        <v>0</v>
      </c>
      <c r="R182" s="163"/>
      <c r="S182" s="163"/>
      <c r="T182" s="164">
        <v>1.5509999999999999</v>
      </c>
      <c r="U182" s="163">
        <f>ROUND(E182*T182,2)</f>
        <v>3.1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100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7" t="s">
        <v>103</v>
      </c>
      <c r="D183" s="165"/>
      <c r="E183" s="171"/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197" t="s">
        <v>195</v>
      </c>
      <c r="D184" s="165"/>
      <c r="E184" s="171">
        <v>2</v>
      </c>
      <c r="F184" s="174"/>
      <c r="G184" s="174"/>
      <c r="H184" s="174"/>
      <c r="I184" s="174"/>
      <c r="J184" s="174"/>
      <c r="K184" s="174"/>
      <c r="L184" s="174"/>
      <c r="M184" s="174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8" t="s">
        <v>106</v>
      </c>
      <c r="D185" s="166"/>
      <c r="E185" s="172">
        <v>2</v>
      </c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1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x14ac:dyDescent="0.25">
      <c r="A186" s="155" t="s">
        <v>95</v>
      </c>
      <c r="B186" s="161" t="s">
        <v>58</v>
      </c>
      <c r="C186" s="199" t="s">
        <v>59</v>
      </c>
      <c r="D186" s="167"/>
      <c r="E186" s="173"/>
      <c r="F186" s="176"/>
      <c r="G186" s="176">
        <f>SUMIF(AE187:AE188,"&lt;&gt;NOR",G187:G188)</f>
        <v>0</v>
      </c>
      <c r="H186" s="176"/>
      <c r="I186" s="176">
        <f>SUM(I187:I188)</f>
        <v>0</v>
      </c>
      <c r="J186" s="176"/>
      <c r="K186" s="176">
        <f>SUM(K187:K188)</f>
        <v>0</v>
      </c>
      <c r="L186" s="176"/>
      <c r="M186" s="176">
        <f>SUM(M187:M188)</f>
        <v>0</v>
      </c>
      <c r="N186" s="168"/>
      <c r="O186" s="168">
        <f>SUM(O187:O188)</f>
        <v>0</v>
      </c>
      <c r="P186" s="168"/>
      <c r="Q186" s="168">
        <f>SUM(Q187:Q188)</f>
        <v>0</v>
      </c>
      <c r="R186" s="168"/>
      <c r="S186" s="168"/>
      <c r="T186" s="169"/>
      <c r="U186" s="168">
        <f>SUM(U187:U188)</f>
        <v>2.2000000000000002</v>
      </c>
      <c r="AE186" t="s">
        <v>96</v>
      </c>
    </row>
    <row r="187" spans="1:60" outlineLevel="1" x14ac:dyDescent="0.25">
      <c r="A187" s="154">
        <v>40</v>
      </c>
      <c r="B187" s="160" t="s">
        <v>243</v>
      </c>
      <c r="C187" s="196" t="s">
        <v>244</v>
      </c>
      <c r="D187" s="162" t="s">
        <v>111</v>
      </c>
      <c r="E187" s="170">
        <v>20</v>
      </c>
      <c r="F187" s="175">
        <f>H187+J187</f>
        <v>0</v>
      </c>
      <c r="G187" s="174">
        <f>ROUND(E187*F187,2)</f>
        <v>0</v>
      </c>
      <c r="H187" s="175"/>
      <c r="I187" s="174">
        <f>ROUND(E187*H187,2)</f>
        <v>0</v>
      </c>
      <c r="J187" s="175"/>
      <c r="K187" s="174">
        <f>ROUND(E187*J187,2)</f>
        <v>0</v>
      </c>
      <c r="L187" s="174">
        <v>21</v>
      </c>
      <c r="M187" s="174">
        <f>G187*(1+L187/100)</f>
        <v>0</v>
      </c>
      <c r="N187" s="163">
        <v>0</v>
      </c>
      <c r="O187" s="163">
        <f>ROUND(E187*N187,5)</f>
        <v>0</v>
      </c>
      <c r="P187" s="163">
        <v>0</v>
      </c>
      <c r="Q187" s="163">
        <f>ROUND(E187*P187,5)</f>
        <v>0</v>
      </c>
      <c r="R187" s="163"/>
      <c r="S187" s="163"/>
      <c r="T187" s="164">
        <v>0.11</v>
      </c>
      <c r="U187" s="163">
        <f>ROUND(E187*T187,2)</f>
        <v>2.2000000000000002</v>
      </c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100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7" t="s">
        <v>245</v>
      </c>
      <c r="D188" s="165"/>
      <c r="E188" s="171">
        <v>20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102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x14ac:dyDescent="0.25">
      <c r="A189" s="155" t="s">
        <v>95</v>
      </c>
      <c r="B189" s="161" t="s">
        <v>60</v>
      </c>
      <c r="C189" s="199" t="s">
        <v>61</v>
      </c>
      <c r="D189" s="167"/>
      <c r="E189" s="173"/>
      <c r="F189" s="176"/>
      <c r="G189" s="176">
        <f>SUMIF(AE190:AE224,"&lt;&gt;NOR",G190:G224)</f>
        <v>0</v>
      </c>
      <c r="H189" s="176"/>
      <c r="I189" s="176">
        <f>SUM(I190:I224)</f>
        <v>0</v>
      </c>
      <c r="J189" s="176"/>
      <c r="K189" s="176">
        <f>SUM(K190:K224)</f>
        <v>0</v>
      </c>
      <c r="L189" s="176"/>
      <c r="M189" s="176">
        <f>SUM(M190:M224)</f>
        <v>0</v>
      </c>
      <c r="N189" s="168"/>
      <c r="O189" s="168">
        <f>SUM(O190:O224)</f>
        <v>0</v>
      </c>
      <c r="P189" s="168"/>
      <c r="Q189" s="168">
        <f>SUM(Q190:Q224)</f>
        <v>0</v>
      </c>
      <c r="R189" s="168"/>
      <c r="S189" s="168"/>
      <c r="T189" s="169"/>
      <c r="U189" s="168">
        <f>SUM(U190:U224)</f>
        <v>16.68</v>
      </c>
      <c r="AE189" t="s">
        <v>96</v>
      </c>
    </row>
    <row r="190" spans="1:60" outlineLevel="1" x14ac:dyDescent="0.25">
      <c r="A190" s="154">
        <v>41</v>
      </c>
      <c r="B190" s="160" t="s">
        <v>246</v>
      </c>
      <c r="C190" s="196" t="s">
        <v>247</v>
      </c>
      <c r="D190" s="162" t="s">
        <v>99</v>
      </c>
      <c r="E190" s="170">
        <v>7.5</v>
      </c>
      <c r="F190" s="175">
        <f>H190+J190</f>
        <v>0</v>
      </c>
      <c r="G190" s="174">
        <f>ROUND(E190*F190,2)</f>
        <v>0</v>
      </c>
      <c r="H190" s="175"/>
      <c r="I190" s="174">
        <f>ROUND(E190*H190,2)</f>
        <v>0</v>
      </c>
      <c r="J190" s="175"/>
      <c r="K190" s="174">
        <f>ROUND(E190*J190,2)</f>
        <v>0</v>
      </c>
      <c r="L190" s="174">
        <v>21</v>
      </c>
      <c r="M190" s="174">
        <f>G190*(1+L190/100)</f>
        <v>0</v>
      </c>
      <c r="N190" s="163">
        <v>0</v>
      </c>
      <c r="O190" s="163">
        <f>ROUND(E190*N190,5)</f>
        <v>0</v>
      </c>
      <c r="P190" s="163">
        <v>0</v>
      </c>
      <c r="Q190" s="163">
        <f>ROUND(E190*P190,5)</f>
        <v>0</v>
      </c>
      <c r="R190" s="163"/>
      <c r="S190" s="163"/>
      <c r="T190" s="164">
        <v>0.115</v>
      </c>
      <c r="U190" s="163">
        <f>ROUND(E190*T190,2)</f>
        <v>0.86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100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7" t="s">
        <v>248</v>
      </c>
      <c r="D191" s="165"/>
      <c r="E191" s="171"/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7" t="s">
        <v>249</v>
      </c>
      <c r="D192" s="165"/>
      <c r="E192" s="171">
        <v>50.439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197" t="s">
        <v>250</v>
      </c>
      <c r="D193" s="165"/>
      <c r="E193" s="171">
        <v>1.738</v>
      </c>
      <c r="F193" s="174"/>
      <c r="G193" s="174"/>
      <c r="H193" s="174"/>
      <c r="I193" s="174"/>
      <c r="J193" s="174"/>
      <c r="K193" s="174"/>
      <c r="L193" s="174"/>
      <c r="M193" s="174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102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>
        <v>42</v>
      </c>
      <c r="B194" s="160" t="s">
        <v>251</v>
      </c>
      <c r="C194" s="196" t="s">
        <v>252</v>
      </c>
      <c r="D194" s="162" t="s">
        <v>253</v>
      </c>
      <c r="E194" s="170">
        <v>136.89920000000001</v>
      </c>
      <c r="F194" s="175">
        <f>H194+J194</f>
        <v>0</v>
      </c>
      <c r="G194" s="174">
        <f>ROUND(E194*F194,2)</f>
        <v>0</v>
      </c>
      <c r="H194" s="175"/>
      <c r="I194" s="174">
        <f>ROUND(E194*H194,2)</f>
        <v>0</v>
      </c>
      <c r="J194" s="175"/>
      <c r="K194" s="174">
        <f>ROUND(E194*J194,2)</f>
        <v>0</v>
      </c>
      <c r="L194" s="174">
        <v>21</v>
      </c>
      <c r="M194" s="174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0.01</v>
      </c>
      <c r="U194" s="163">
        <f>ROUND(E194*T194,2)</f>
        <v>1.37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100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7" t="s">
        <v>248</v>
      </c>
      <c r="D195" s="165"/>
      <c r="E195" s="171"/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197" t="s">
        <v>254</v>
      </c>
      <c r="D196" s="165"/>
      <c r="E196" s="171">
        <v>80.41</v>
      </c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102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>
        <v>43</v>
      </c>
      <c r="B197" s="160" t="s">
        <v>255</v>
      </c>
      <c r="C197" s="196" t="s">
        <v>256</v>
      </c>
      <c r="D197" s="162" t="s">
        <v>253</v>
      </c>
      <c r="E197" s="170">
        <v>2601.0848000000001</v>
      </c>
      <c r="F197" s="175">
        <f>H197+J197</f>
        <v>0</v>
      </c>
      <c r="G197" s="174">
        <f>ROUND(E197*F197,2)</f>
        <v>0</v>
      </c>
      <c r="H197" s="175"/>
      <c r="I197" s="174">
        <f>ROUND(E197*H197,2)</f>
        <v>0</v>
      </c>
      <c r="J197" s="175"/>
      <c r="K197" s="174">
        <f>ROUND(E197*J197,2)</f>
        <v>0</v>
      </c>
      <c r="L197" s="174">
        <v>21</v>
      </c>
      <c r="M197" s="174">
        <f>G197*(1+L197/100)</f>
        <v>0</v>
      </c>
      <c r="N197" s="163">
        <v>0</v>
      </c>
      <c r="O197" s="163">
        <f>ROUND(E197*N197,5)</f>
        <v>0</v>
      </c>
      <c r="P197" s="163">
        <v>0</v>
      </c>
      <c r="Q197" s="163">
        <f>ROUND(E197*P197,5)</f>
        <v>0</v>
      </c>
      <c r="R197" s="163"/>
      <c r="S197" s="163"/>
      <c r="T197" s="164">
        <v>0</v>
      </c>
      <c r="U197" s="163">
        <f>ROUND(E197*T197,2)</f>
        <v>0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100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7" t="s">
        <v>257</v>
      </c>
      <c r="D198" s="165"/>
      <c r="E198" s="171">
        <v>1.0399999999999999E-3</v>
      </c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102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7" t="s">
        <v>258</v>
      </c>
      <c r="D199" s="165"/>
      <c r="E199" s="171">
        <v>276.46908000000002</v>
      </c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7" t="s">
        <v>259</v>
      </c>
      <c r="D200" s="165"/>
      <c r="E200" s="171">
        <v>2.2079999999999999E-2</v>
      </c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7" t="s">
        <v>260</v>
      </c>
      <c r="D201" s="165"/>
      <c r="E201" s="171">
        <v>6.3304999999999998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>
        <v>44</v>
      </c>
      <c r="B202" s="160" t="s">
        <v>261</v>
      </c>
      <c r="C202" s="196" t="s">
        <v>262</v>
      </c>
      <c r="D202" s="162" t="s">
        <v>253</v>
      </c>
      <c r="E202" s="170">
        <v>0.66</v>
      </c>
      <c r="F202" s="175">
        <f>H202+J202</f>
        <v>0</v>
      </c>
      <c r="G202" s="174">
        <f>ROUND(E202*F202,2)</f>
        <v>0</v>
      </c>
      <c r="H202" s="175"/>
      <c r="I202" s="174">
        <f>ROUND(E202*H202,2)</f>
        <v>0</v>
      </c>
      <c r="J202" s="175"/>
      <c r="K202" s="174">
        <f>ROUND(E202*J202,2)</f>
        <v>0</v>
      </c>
      <c r="L202" s="174">
        <v>21</v>
      </c>
      <c r="M202" s="174">
        <f>G202*(1+L202/100)</f>
        <v>0</v>
      </c>
      <c r="N202" s="163">
        <v>0</v>
      </c>
      <c r="O202" s="163">
        <f>ROUND(E202*N202,5)</f>
        <v>0</v>
      </c>
      <c r="P202" s="163">
        <v>0</v>
      </c>
      <c r="Q202" s="163">
        <f>ROUND(E202*P202,5)</f>
        <v>0</v>
      </c>
      <c r="R202" s="163"/>
      <c r="S202" s="163"/>
      <c r="T202" s="164">
        <v>0.68799999999999994</v>
      </c>
      <c r="U202" s="163">
        <f>ROUND(E202*T202,2)</f>
        <v>0.45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100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197" t="s">
        <v>263</v>
      </c>
      <c r="D203" s="165"/>
      <c r="E203" s="171">
        <v>2.12548</v>
      </c>
      <c r="F203" s="174"/>
      <c r="G203" s="174"/>
      <c r="H203" s="174"/>
      <c r="I203" s="174"/>
      <c r="J203" s="174"/>
      <c r="K203" s="174"/>
      <c r="L203" s="174"/>
      <c r="M203" s="174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102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>
        <v>45</v>
      </c>
      <c r="B204" s="160" t="s">
        <v>264</v>
      </c>
      <c r="C204" s="196" t="s">
        <v>265</v>
      </c>
      <c r="D204" s="162" t="s">
        <v>253</v>
      </c>
      <c r="E204" s="170">
        <v>2.508</v>
      </c>
      <c r="F204" s="175">
        <f>H204+J204</f>
        <v>0</v>
      </c>
      <c r="G204" s="174">
        <f>ROUND(E204*F204,2)</f>
        <v>0</v>
      </c>
      <c r="H204" s="175"/>
      <c r="I204" s="174">
        <f>ROUND(E204*H204,2)</f>
        <v>0</v>
      </c>
      <c r="J204" s="175"/>
      <c r="K204" s="174">
        <f>ROUND(E204*J204,2)</f>
        <v>0</v>
      </c>
      <c r="L204" s="174">
        <v>21</v>
      </c>
      <c r="M204" s="174">
        <f>G204*(1+L204/100)</f>
        <v>0</v>
      </c>
      <c r="N204" s="163">
        <v>0</v>
      </c>
      <c r="O204" s="163">
        <f>ROUND(E204*N204,5)</f>
        <v>0</v>
      </c>
      <c r="P204" s="163">
        <v>0</v>
      </c>
      <c r="Q204" s="163">
        <f>ROUND(E204*P204,5)</f>
        <v>0</v>
      </c>
      <c r="R204" s="163"/>
      <c r="S204" s="163"/>
      <c r="T204" s="164">
        <v>0</v>
      </c>
      <c r="U204" s="163">
        <f>ROUND(E204*T204,2)</f>
        <v>0</v>
      </c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100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7" t="s">
        <v>101</v>
      </c>
      <c r="D205" s="165"/>
      <c r="E205" s="171"/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197" t="s">
        <v>266</v>
      </c>
      <c r="D206" s="165"/>
      <c r="E206" s="171"/>
      <c r="F206" s="174"/>
      <c r="G206" s="174"/>
      <c r="H206" s="174"/>
      <c r="I206" s="174"/>
      <c r="J206" s="174"/>
      <c r="K206" s="174"/>
      <c r="L206" s="174"/>
      <c r="M206" s="174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102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197" t="s">
        <v>137</v>
      </c>
      <c r="D207" s="165"/>
      <c r="E207" s="171"/>
      <c r="F207" s="174"/>
      <c r="G207" s="174"/>
      <c r="H207" s="174"/>
      <c r="I207" s="174"/>
      <c r="J207" s="174"/>
      <c r="K207" s="174"/>
      <c r="L207" s="174"/>
      <c r="M207" s="174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197" t="s">
        <v>267</v>
      </c>
      <c r="D208" s="165"/>
      <c r="E208" s="171">
        <v>96</v>
      </c>
      <c r="F208" s="174"/>
      <c r="G208" s="174"/>
      <c r="H208" s="174"/>
      <c r="I208" s="174"/>
      <c r="J208" s="174"/>
      <c r="K208" s="174"/>
      <c r="L208" s="174"/>
      <c r="M208" s="174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102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8" t="s">
        <v>106</v>
      </c>
      <c r="D209" s="166"/>
      <c r="E209" s="172">
        <v>96</v>
      </c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1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>
        <v>46</v>
      </c>
      <c r="B210" s="160" t="s">
        <v>268</v>
      </c>
      <c r="C210" s="196" t="s">
        <v>269</v>
      </c>
      <c r="D210" s="162" t="s">
        <v>253</v>
      </c>
      <c r="E210" s="170">
        <v>136.89920000000001</v>
      </c>
      <c r="F210" s="175">
        <f>H210+J210</f>
        <v>0</v>
      </c>
      <c r="G210" s="174">
        <f>ROUND(E210*F210,2)</f>
        <v>0</v>
      </c>
      <c r="H210" s="175"/>
      <c r="I210" s="174">
        <f>ROUND(E210*H210,2)</f>
        <v>0</v>
      </c>
      <c r="J210" s="175"/>
      <c r="K210" s="174">
        <f>ROUND(E210*J210,2)</f>
        <v>0</v>
      </c>
      <c r="L210" s="174">
        <v>21</v>
      </c>
      <c r="M210" s="174">
        <f>G210*(1+L210/100)</f>
        <v>0</v>
      </c>
      <c r="N210" s="163">
        <v>0</v>
      </c>
      <c r="O210" s="163">
        <f>ROUND(E210*N210,5)</f>
        <v>0</v>
      </c>
      <c r="P210" s="163">
        <v>0</v>
      </c>
      <c r="Q210" s="163">
        <f>ROUND(E210*P210,5)</f>
        <v>0</v>
      </c>
      <c r="R210" s="163"/>
      <c r="S210" s="163"/>
      <c r="T210" s="164">
        <v>9.9000000000000005E-2</v>
      </c>
      <c r="U210" s="163">
        <f>ROUND(E210*T210,2)</f>
        <v>13.55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100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>
        <v>47</v>
      </c>
      <c r="B211" s="160" t="s">
        <v>270</v>
      </c>
      <c r="C211" s="196" t="s">
        <v>271</v>
      </c>
      <c r="D211" s="162" t="s">
        <v>253</v>
      </c>
      <c r="E211" s="170">
        <v>0.66</v>
      </c>
      <c r="F211" s="175">
        <f>H211+J211</f>
        <v>0</v>
      </c>
      <c r="G211" s="174">
        <f>ROUND(E211*F211,2)</f>
        <v>0</v>
      </c>
      <c r="H211" s="175"/>
      <c r="I211" s="174">
        <f>ROUND(E211*H211,2)</f>
        <v>0</v>
      </c>
      <c r="J211" s="175"/>
      <c r="K211" s="174">
        <f>ROUND(E211*J211,2)</f>
        <v>0</v>
      </c>
      <c r="L211" s="174">
        <v>21</v>
      </c>
      <c r="M211" s="174">
        <f>G211*(1+L211/100)</f>
        <v>0</v>
      </c>
      <c r="N211" s="163">
        <v>0</v>
      </c>
      <c r="O211" s="163">
        <f>ROUND(E211*N211,5)</f>
        <v>0</v>
      </c>
      <c r="P211" s="163">
        <v>0</v>
      </c>
      <c r="Q211" s="163">
        <f>ROUND(E211*P211,5)</f>
        <v>0</v>
      </c>
      <c r="R211" s="163"/>
      <c r="S211" s="163"/>
      <c r="T211" s="164">
        <v>0.68799999999999994</v>
      </c>
      <c r="U211" s="163">
        <f>ROUND(E211*T211,2)</f>
        <v>0.45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100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>
        <v>48</v>
      </c>
      <c r="B212" s="160" t="s">
        <v>272</v>
      </c>
      <c r="C212" s="196" t="s">
        <v>273</v>
      </c>
      <c r="D212" s="162" t="s">
        <v>253</v>
      </c>
      <c r="E212" s="170">
        <v>53.431199999999997</v>
      </c>
      <c r="F212" s="175">
        <f>H212+J212</f>
        <v>0</v>
      </c>
      <c r="G212" s="174">
        <f>ROUND(E212*F212,2)</f>
        <v>0</v>
      </c>
      <c r="H212" s="175"/>
      <c r="I212" s="174">
        <f>ROUND(E212*H212,2)</f>
        <v>0</v>
      </c>
      <c r="J212" s="175"/>
      <c r="K212" s="174">
        <f>ROUND(E212*J212,2)</f>
        <v>0</v>
      </c>
      <c r="L212" s="174">
        <v>21</v>
      </c>
      <c r="M212" s="174">
        <f>G212*(1+L212/100)</f>
        <v>0</v>
      </c>
      <c r="N212" s="163">
        <v>0</v>
      </c>
      <c r="O212" s="163">
        <f>ROUND(E212*N212,5)</f>
        <v>0</v>
      </c>
      <c r="P212" s="163">
        <v>0</v>
      </c>
      <c r="Q212" s="163">
        <f>ROUND(E212*P212,5)</f>
        <v>0</v>
      </c>
      <c r="R212" s="163"/>
      <c r="S212" s="163"/>
      <c r="T212" s="164">
        <v>0</v>
      </c>
      <c r="U212" s="163">
        <f>ROUND(E212*T212,2)</f>
        <v>0</v>
      </c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100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ht="20.399999999999999" outlineLevel="1" x14ac:dyDescent="0.25">
      <c r="A213" s="154"/>
      <c r="B213" s="160"/>
      <c r="C213" s="197" t="s">
        <v>145</v>
      </c>
      <c r="D213" s="165"/>
      <c r="E213" s="171"/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7" t="s">
        <v>146</v>
      </c>
      <c r="D214" s="165"/>
      <c r="E214" s="171"/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197" t="s">
        <v>137</v>
      </c>
      <c r="D215" s="165"/>
      <c r="E215" s="171"/>
      <c r="F215" s="174"/>
      <c r="G215" s="174"/>
      <c r="H215" s="174"/>
      <c r="I215" s="174"/>
      <c r="J215" s="174"/>
      <c r="K215" s="174"/>
      <c r="L215" s="174"/>
      <c r="M215" s="174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102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7" t="s">
        <v>274</v>
      </c>
      <c r="D216" s="165"/>
      <c r="E216" s="171">
        <v>25</v>
      </c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102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198" t="s">
        <v>106</v>
      </c>
      <c r="D217" s="166"/>
      <c r="E217" s="172">
        <v>25</v>
      </c>
      <c r="F217" s="174"/>
      <c r="G217" s="174"/>
      <c r="H217" s="174"/>
      <c r="I217" s="174"/>
      <c r="J217" s="174"/>
      <c r="K217" s="174"/>
      <c r="L217" s="174"/>
      <c r="M217" s="174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102</v>
      </c>
      <c r="AF217" s="153">
        <v>1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>
        <v>49</v>
      </c>
      <c r="B218" s="160" t="s">
        <v>275</v>
      </c>
      <c r="C218" s="196" t="s">
        <v>276</v>
      </c>
      <c r="D218" s="162" t="s">
        <v>253</v>
      </c>
      <c r="E218" s="170">
        <v>84.128</v>
      </c>
      <c r="F218" s="175">
        <f>H218+J218</f>
        <v>0</v>
      </c>
      <c r="G218" s="174">
        <f>ROUND(E218*F218,2)</f>
        <v>0</v>
      </c>
      <c r="H218" s="175"/>
      <c r="I218" s="174">
        <f>ROUND(E218*H218,2)</f>
        <v>0</v>
      </c>
      <c r="J218" s="175"/>
      <c r="K218" s="174">
        <f>ROUND(E218*J218,2)</f>
        <v>0</v>
      </c>
      <c r="L218" s="174">
        <v>21</v>
      </c>
      <c r="M218" s="174">
        <f>G218*(1+L218/100)</f>
        <v>0</v>
      </c>
      <c r="N218" s="163">
        <v>0</v>
      </c>
      <c r="O218" s="163">
        <f>ROUND(E218*N218,5)</f>
        <v>0</v>
      </c>
      <c r="P218" s="163">
        <v>0</v>
      </c>
      <c r="Q218" s="163">
        <f>ROUND(E218*P218,5)</f>
        <v>0</v>
      </c>
      <c r="R218" s="163"/>
      <c r="S218" s="163"/>
      <c r="T218" s="164">
        <v>0</v>
      </c>
      <c r="U218" s="163">
        <f>ROUND(E218*T218,2)</f>
        <v>0</v>
      </c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100</v>
      </c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ht="20.399999999999999" outlineLevel="1" x14ac:dyDescent="0.25">
      <c r="A219" s="154"/>
      <c r="B219" s="160"/>
      <c r="C219" s="197" t="s">
        <v>145</v>
      </c>
      <c r="D219" s="165"/>
      <c r="E219" s="171"/>
      <c r="F219" s="174"/>
      <c r="G219" s="174"/>
      <c r="H219" s="174"/>
      <c r="I219" s="174"/>
      <c r="J219" s="174"/>
      <c r="K219" s="174"/>
      <c r="L219" s="174"/>
      <c r="M219" s="174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7" t="s">
        <v>146</v>
      </c>
      <c r="D220" s="165"/>
      <c r="E220" s="171"/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7" t="s">
        <v>137</v>
      </c>
      <c r="D221" s="165"/>
      <c r="E221" s="171"/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7" t="s">
        <v>274</v>
      </c>
      <c r="D222" s="165"/>
      <c r="E222" s="171">
        <v>25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7" t="s">
        <v>277</v>
      </c>
      <c r="D223" s="165"/>
      <c r="E223" s="171">
        <v>15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102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/>
      <c r="B224" s="160"/>
      <c r="C224" s="198" t="s">
        <v>106</v>
      </c>
      <c r="D224" s="166"/>
      <c r="E224" s="172">
        <v>40</v>
      </c>
      <c r="F224" s="174"/>
      <c r="G224" s="174"/>
      <c r="H224" s="174"/>
      <c r="I224" s="174"/>
      <c r="J224" s="174"/>
      <c r="K224" s="174"/>
      <c r="L224" s="174"/>
      <c r="M224" s="174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>
        <v>1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x14ac:dyDescent="0.25">
      <c r="A225" s="155" t="s">
        <v>95</v>
      </c>
      <c r="B225" s="161" t="s">
        <v>62</v>
      </c>
      <c r="C225" s="199" t="s">
        <v>63</v>
      </c>
      <c r="D225" s="167"/>
      <c r="E225" s="173"/>
      <c r="F225" s="176"/>
      <c r="G225" s="176">
        <f>SUMIF(AE226:AE232,"&lt;&gt;NOR",G226:G232)</f>
        <v>0</v>
      </c>
      <c r="H225" s="176"/>
      <c r="I225" s="176">
        <f>SUM(I226:I232)</f>
        <v>0</v>
      </c>
      <c r="J225" s="176"/>
      <c r="K225" s="176">
        <f>SUM(K226:K232)</f>
        <v>0</v>
      </c>
      <c r="L225" s="176"/>
      <c r="M225" s="176">
        <f>SUM(M226:M232)</f>
        <v>0</v>
      </c>
      <c r="N225" s="168"/>
      <c r="O225" s="168">
        <f>SUM(O226:O232)</f>
        <v>0</v>
      </c>
      <c r="P225" s="168"/>
      <c r="Q225" s="168">
        <f>SUM(Q226:Q232)</f>
        <v>0</v>
      </c>
      <c r="R225" s="168"/>
      <c r="S225" s="168"/>
      <c r="T225" s="169"/>
      <c r="U225" s="168">
        <f>SUM(U226:U232)</f>
        <v>158.82</v>
      </c>
      <c r="AE225" t="s">
        <v>96</v>
      </c>
    </row>
    <row r="226" spans="1:60" outlineLevel="1" x14ac:dyDescent="0.25">
      <c r="A226" s="154">
        <v>50</v>
      </c>
      <c r="B226" s="160" t="s">
        <v>278</v>
      </c>
      <c r="C226" s="196" t="s">
        <v>279</v>
      </c>
      <c r="D226" s="162" t="s">
        <v>253</v>
      </c>
      <c r="E226" s="170">
        <v>406.16859999999997</v>
      </c>
      <c r="F226" s="175">
        <f>H226+J226</f>
        <v>0</v>
      </c>
      <c r="G226" s="174">
        <f>ROUND(E226*F226,2)</f>
        <v>0</v>
      </c>
      <c r="H226" s="175"/>
      <c r="I226" s="174">
        <f>ROUND(E226*H226,2)</f>
        <v>0</v>
      </c>
      <c r="J226" s="175"/>
      <c r="K226" s="174">
        <f>ROUND(E226*J226,2)</f>
        <v>0</v>
      </c>
      <c r="L226" s="174">
        <v>21</v>
      </c>
      <c r="M226" s="174">
        <f>G226*(1+L226/100)</f>
        <v>0</v>
      </c>
      <c r="N226" s="163">
        <v>0</v>
      </c>
      <c r="O226" s="163">
        <f>ROUND(E226*N226,5)</f>
        <v>0</v>
      </c>
      <c r="P226" s="163">
        <v>0</v>
      </c>
      <c r="Q226" s="163">
        <f>ROUND(E226*P226,5)</f>
        <v>0</v>
      </c>
      <c r="R226" s="163"/>
      <c r="S226" s="163"/>
      <c r="T226" s="164">
        <v>0.39</v>
      </c>
      <c r="U226" s="163">
        <f>ROUND(E226*T226,2)</f>
        <v>158.41</v>
      </c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100</v>
      </c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197" t="s">
        <v>280</v>
      </c>
      <c r="D227" s="165"/>
      <c r="E227" s="171">
        <v>3.8999999999999999E-4</v>
      </c>
      <c r="F227" s="174"/>
      <c r="G227" s="174"/>
      <c r="H227" s="174"/>
      <c r="I227" s="174"/>
      <c r="J227" s="174"/>
      <c r="K227" s="174"/>
      <c r="L227" s="174"/>
      <c r="M227" s="174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197" t="s">
        <v>281</v>
      </c>
      <c r="D228" s="165"/>
      <c r="E228" s="171">
        <v>399.80214999999998</v>
      </c>
      <c r="F228" s="174"/>
      <c r="G228" s="174"/>
      <c r="H228" s="174"/>
      <c r="I228" s="174"/>
      <c r="J228" s="174"/>
      <c r="K228" s="174"/>
      <c r="L228" s="174"/>
      <c r="M228" s="174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7" t="s">
        <v>282</v>
      </c>
      <c r="D229" s="165"/>
      <c r="E229" s="171">
        <v>2.3460000000000002E-2</v>
      </c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7" t="s">
        <v>283</v>
      </c>
      <c r="D230" s="165"/>
      <c r="E230" s="171">
        <v>6.3426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>
        <v>51</v>
      </c>
      <c r="B231" s="160" t="s">
        <v>284</v>
      </c>
      <c r="C231" s="196" t="s">
        <v>285</v>
      </c>
      <c r="D231" s="162" t="s">
        <v>253</v>
      </c>
      <c r="E231" s="170">
        <v>1.92462</v>
      </c>
      <c r="F231" s="175">
        <f>H231+J231</f>
        <v>0</v>
      </c>
      <c r="G231" s="174">
        <f>ROUND(E231*F231,2)</f>
        <v>0</v>
      </c>
      <c r="H231" s="175"/>
      <c r="I231" s="174">
        <f>ROUND(E231*H231,2)</f>
        <v>0</v>
      </c>
      <c r="J231" s="175"/>
      <c r="K231" s="174">
        <f>ROUND(E231*J231,2)</f>
        <v>0</v>
      </c>
      <c r="L231" s="174">
        <v>21</v>
      </c>
      <c r="M231" s="174">
        <f>G231*(1+L231/100)</f>
        <v>0</v>
      </c>
      <c r="N231" s="163">
        <v>0</v>
      </c>
      <c r="O231" s="163">
        <f>ROUND(E231*N231,5)</f>
        <v>0</v>
      </c>
      <c r="P231" s="163">
        <v>0</v>
      </c>
      <c r="Q231" s="163">
        <f>ROUND(E231*P231,5)</f>
        <v>0</v>
      </c>
      <c r="R231" s="163"/>
      <c r="S231" s="163"/>
      <c r="T231" s="164">
        <v>0.21149999999999999</v>
      </c>
      <c r="U231" s="163">
        <f>ROUND(E231*T231,2)</f>
        <v>0.41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100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197" t="s">
        <v>286</v>
      </c>
      <c r="D232" s="165"/>
      <c r="E232" s="171">
        <v>1.92462</v>
      </c>
      <c r="F232" s="174"/>
      <c r="G232" s="174"/>
      <c r="H232" s="174"/>
      <c r="I232" s="174"/>
      <c r="J232" s="174"/>
      <c r="K232" s="174"/>
      <c r="L232" s="174"/>
      <c r="M232" s="174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102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x14ac:dyDescent="0.25">
      <c r="A233" s="155" t="s">
        <v>95</v>
      </c>
      <c r="B233" s="161" t="s">
        <v>64</v>
      </c>
      <c r="C233" s="199" t="s">
        <v>65</v>
      </c>
      <c r="D233" s="167"/>
      <c r="E233" s="173"/>
      <c r="F233" s="176"/>
      <c r="G233" s="176">
        <f>SUMIF(AE234:AE239,"&lt;&gt;NOR",G234:G239)</f>
        <v>0</v>
      </c>
      <c r="H233" s="176"/>
      <c r="I233" s="176">
        <f>SUM(I234:I239)</f>
        <v>0</v>
      </c>
      <c r="J233" s="176"/>
      <c r="K233" s="176">
        <f>SUM(K234:K239)</f>
        <v>0</v>
      </c>
      <c r="L233" s="176"/>
      <c r="M233" s="176">
        <f>SUM(M234:M239)</f>
        <v>0</v>
      </c>
      <c r="N233" s="168"/>
      <c r="O233" s="168">
        <f>SUM(O234:O239)</f>
        <v>2.3460000000000002E-2</v>
      </c>
      <c r="P233" s="168"/>
      <c r="Q233" s="168">
        <f>SUM(Q234:Q239)</f>
        <v>0</v>
      </c>
      <c r="R233" s="168"/>
      <c r="S233" s="168"/>
      <c r="T233" s="169"/>
      <c r="U233" s="168">
        <f>SUM(U234:U239)</f>
        <v>16.32</v>
      </c>
      <c r="AE233" t="s">
        <v>96</v>
      </c>
    </row>
    <row r="234" spans="1:60" outlineLevel="1" x14ac:dyDescent="0.25">
      <c r="A234" s="154">
        <v>52</v>
      </c>
      <c r="B234" s="160" t="s">
        <v>287</v>
      </c>
      <c r="C234" s="196" t="s">
        <v>288</v>
      </c>
      <c r="D234" s="162" t="s">
        <v>99</v>
      </c>
      <c r="E234" s="170">
        <v>102</v>
      </c>
      <c r="F234" s="175">
        <f>H234+J234</f>
        <v>0</v>
      </c>
      <c r="G234" s="174">
        <f>ROUND(E234*F234,2)</f>
        <v>0</v>
      </c>
      <c r="H234" s="175"/>
      <c r="I234" s="174">
        <f>ROUND(E234*H234,2)</f>
        <v>0</v>
      </c>
      <c r="J234" s="175"/>
      <c r="K234" s="174">
        <f>ROUND(E234*J234,2)</f>
        <v>0</v>
      </c>
      <c r="L234" s="174">
        <v>21</v>
      </c>
      <c r="M234" s="174">
        <f>G234*(1+L234/100)</f>
        <v>0</v>
      </c>
      <c r="N234" s="163">
        <v>2.3000000000000001E-4</v>
      </c>
      <c r="O234" s="163">
        <f>ROUND(E234*N234,5)</f>
        <v>2.3460000000000002E-2</v>
      </c>
      <c r="P234" s="163">
        <v>0</v>
      </c>
      <c r="Q234" s="163">
        <f>ROUND(E234*P234,5)</f>
        <v>0</v>
      </c>
      <c r="R234" s="163"/>
      <c r="S234" s="163"/>
      <c r="T234" s="164">
        <v>0.16</v>
      </c>
      <c r="U234" s="163">
        <f>ROUND(E234*T234,2)</f>
        <v>16.32</v>
      </c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100</v>
      </c>
      <c r="AF234" s="153"/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197" t="s">
        <v>101</v>
      </c>
      <c r="D235" s="165"/>
      <c r="E235" s="171"/>
      <c r="F235" s="174"/>
      <c r="G235" s="174"/>
      <c r="H235" s="174"/>
      <c r="I235" s="174"/>
      <c r="J235" s="174"/>
      <c r="K235" s="174"/>
      <c r="L235" s="174"/>
      <c r="M235" s="174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102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197" t="s">
        <v>266</v>
      </c>
      <c r="D236" s="165"/>
      <c r="E236" s="171"/>
      <c r="F236" s="174"/>
      <c r="G236" s="174"/>
      <c r="H236" s="174"/>
      <c r="I236" s="174"/>
      <c r="J236" s="174"/>
      <c r="K236" s="174"/>
      <c r="L236" s="174"/>
      <c r="M236" s="174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102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197" t="s">
        <v>103</v>
      </c>
      <c r="D237" s="165"/>
      <c r="E237" s="171"/>
      <c r="F237" s="174"/>
      <c r="G237" s="174"/>
      <c r="H237" s="174"/>
      <c r="I237" s="174"/>
      <c r="J237" s="174"/>
      <c r="K237" s="174"/>
      <c r="L237" s="174"/>
      <c r="M237" s="174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102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197" t="s">
        <v>289</v>
      </c>
      <c r="D238" s="165"/>
      <c r="E238" s="171">
        <v>102</v>
      </c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8" t="s">
        <v>106</v>
      </c>
      <c r="D239" s="166"/>
      <c r="E239" s="172">
        <v>102</v>
      </c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102</v>
      </c>
      <c r="AF239" s="153">
        <v>1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x14ac:dyDescent="0.25">
      <c r="A240" s="155" t="s">
        <v>95</v>
      </c>
      <c r="B240" s="161" t="s">
        <v>66</v>
      </c>
      <c r="C240" s="199" t="s">
        <v>67</v>
      </c>
      <c r="D240" s="167"/>
      <c r="E240" s="173"/>
      <c r="F240" s="176"/>
      <c r="G240" s="176">
        <f>SUMIF(AE241:AE263,"&lt;&gt;NOR",G241:G263)</f>
        <v>0</v>
      </c>
      <c r="H240" s="176"/>
      <c r="I240" s="176">
        <f>SUM(I241:I263)</f>
        <v>0</v>
      </c>
      <c r="J240" s="176"/>
      <c r="K240" s="176">
        <f>SUM(K241:K263)</f>
        <v>0</v>
      </c>
      <c r="L240" s="176"/>
      <c r="M240" s="176">
        <f>SUM(M241:M263)</f>
        <v>0</v>
      </c>
      <c r="N240" s="168"/>
      <c r="O240" s="168">
        <f>SUM(O241:O263)</f>
        <v>6.3426</v>
      </c>
      <c r="P240" s="168"/>
      <c r="Q240" s="168">
        <f>SUM(Q241:Q263)</f>
        <v>0</v>
      </c>
      <c r="R240" s="168"/>
      <c r="S240" s="168"/>
      <c r="T240" s="169"/>
      <c r="U240" s="168">
        <f>SUM(U241:U263)</f>
        <v>9.36</v>
      </c>
      <c r="AE240" t="s">
        <v>96</v>
      </c>
    </row>
    <row r="241" spans="1:60" ht="20.399999999999999" outlineLevel="1" x14ac:dyDescent="0.25">
      <c r="A241" s="154">
        <v>53</v>
      </c>
      <c r="B241" s="160" t="s">
        <v>290</v>
      </c>
      <c r="C241" s="196" t="s">
        <v>291</v>
      </c>
      <c r="D241" s="162" t="s">
        <v>115</v>
      </c>
      <c r="E241" s="170">
        <v>3</v>
      </c>
      <c r="F241" s="175">
        <f>H241+J241</f>
        <v>0</v>
      </c>
      <c r="G241" s="174">
        <f>ROUND(E241*F241,2)</f>
        <v>0</v>
      </c>
      <c r="H241" s="175"/>
      <c r="I241" s="174">
        <f>ROUND(E241*H241,2)</f>
        <v>0</v>
      </c>
      <c r="J241" s="175"/>
      <c r="K241" s="174">
        <f>ROUND(E241*J241,2)</f>
        <v>0</v>
      </c>
      <c r="L241" s="174">
        <v>21</v>
      </c>
      <c r="M241" s="174">
        <f>G241*(1+L241/100)</f>
        <v>0</v>
      </c>
      <c r="N241" s="163">
        <v>1.7</v>
      </c>
      <c r="O241" s="163">
        <f>ROUND(E241*N241,5)</f>
        <v>5.0999999999999996</v>
      </c>
      <c r="P241" s="163">
        <v>0</v>
      </c>
      <c r="Q241" s="163">
        <f>ROUND(E241*P241,5)</f>
        <v>0</v>
      </c>
      <c r="R241" s="163"/>
      <c r="S241" s="163"/>
      <c r="T241" s="164">
        <v>1.587</v>
      </c>
      <c r="U241" s="163">
        <f>ROUND(E241*T241,2)</f>
        <v>4.76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100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20.399999999999999" outlineLevel="1" x14ac:dyDescent="0.25">
      <c r="A242" s="154"/>
      <c r="B242" s="160"/>
      <c r="C242" s="197" t="s">
        <v>145</v>
      </c>
      <c r="D242" s="165"/>
      <c r="E242" s="171"/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7" t="s">
        <v>146</v>
      </c>
      <c r="D243" s="165"/>
      <c r="E243" s="171"/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7" t="s">
        <v>292</v>
      </c>
      <c r="D244" s="165"/>
      <c r="E244" s="171">
        <v>3</v>
      </c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102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8" t="s">
        <v>106</v>
      </c>
      <c r="D245" s="166"/>
      <c r="E245" s="172">
        <v>3</v>
      </c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1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>
        <v>54</v>
      </c>
      <c r="B246" s="160" t="s">
        <v>293</v>
      </c>
      <c r="C246" s="196" t="s">
        <v>294</v>
      </c>
      <c r="D246" s="162" t="s">
        <v>115</v>
      </c>
      <c r="E246" s="170">
        <v>1</v>
      </c>
      <c r="F246" s="175">
        <f>H246+J246</f>
        <v>0</v>
      </c>
      <c r="G246" s="174">
        <f>ROUND(E246*F246,2)</f>
        <v>0</v>
      </c>
      <c r="H246" s="175"/>
      <c r="I246" s="174">
        <f>ROUND(E246*H246,2)</f>
        <v>0</v>
      </c>
      <c r="J246" s="175"/>
      <c r="K246" s="174">
        <f>ROUND(E246*J246,2)</f>
        <v>0</v>
      </c>
      <c r="L246" s="174">
        <v>21</v>
      </c>
      <c r="M246" s="174">
        <f>G246*(1+L246/100)</f>
        <v>0</v>
      </c>
      <c r="N246" s="163">
        <v>1.1322000000000001</v>
      </c>
      <c r="O246" s="163">
        <f>ROUND(E246*N246,5)</f>
        <v>1.1322000000000001</v>
      </c>
      <c r="P246" s="163">
        <v>0</v>
      </c>
      <c r="Q246" s="163">
        <f>ROUND(E246*P246,5)</f>
        <v>0</v>
      </c>
      <c r="R246" s="163"/>
      <c r="S246" s="163"/>
      <c r="T246" s="164">
        <v>1.6950000000000001</v>
      </c>
      <c r="U246" s="163">
        <f>ROUND(E246*T246,2)</f>
        <v>1.7</v>
      </c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100</v>
      </c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ht="20.399999999999999" outlineLevel="1" x14ac:dyDescent="0.25">
      <c r="A247" s="154"/>
      <c r="B247" s="160"/>
      <c r="C247" s="197" t="s">
        <v>145</v>
      </c>
      <c r="D247" s="165"/>
      <c r="E247" s="171"/>
      <c r="F247" s="174"/>
      <c r="G247" s="174"/>
      <c r="H247" s="174"/>
      <c r="I247" s="174"/>
      <c r="J247" s="174"/>
      <c r="K247" s="174"/>
      <c r="L247" s="174"/>
      <c r="M247" s="174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/>
      <c r="B248" s="160"/>
      <c r="C248" s="197" t="s">
        <v>146</v>
      </c>
      <c r="D248" s="165"/>
      <c r="E248" s="171"/>
      <c r="F248" s="174"/>
      <c r="G248" s="174"/>
      <c r="H248" s="174"/>
      <c r="I248" s="174"/>
      <c r="J248" s="174"/>
      <c r="K248" s="174"/>
      <c r="L248" s="174"/>
      <c r="M248" s="174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102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197" t="s">
        <v>295</v>
      </c>
      <c r="D249" s="165"/>
      <c r="E249" s="171">
        <v>1</v>
      </c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8" t="s">
        <v>106</v>
      </c>
      <c r="D250" s="166"/>
      <c r="E250" s="172">
        <v>1</v>
      </c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1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ht="20.399999999999999" outlineLevel="1" x14ac:dyDescent="0.25">
      <c r="A251" s="154">
        <v>55</v>
      </c>
      <c r="B251" s="160" t="s">
        <v>296</v>
      </c>
      <c r="C251" s="196" t="s">
        <v>297</v>
      </c>
      <c r="D251" s="162" t="s">
        <v>111</v>
      </c>
      <c r="E251" s="170">
        <v>25</v>
      </c>
      <c r="F251" s="175">
        <f>H251+J251</f>
        <v>0</v>
      </c>
      <c r="G251" s="174">
        <f>ROUND(E251*F251,2)</f>
        <v>0</v>
      </c>
      <c r="H251" s="175"/>
      <c r="I251" s="174">
        <f>ROUND(E251*H251,2)</f>
        <v>0</v>
      </c>
      <c r="J251" s="175"/>
      <c r="K251" s="174">
        <f>ROUND(E251*J251,2)</f>
        <v>0</v>
      </c>
      <c r="L251" s="174">
        <v>21</v>
      </c>
      <c r="M251" s="174">
        <f>G251*(1+L251/100)</f>
        <v>0</v>
      </c>
      <c r="N251" s="163">
        <v>6.0000000000000002E-5</v>
      </c>
      <c r="O251" s="163">
        <f>ROUND(E251*N251,5)</f>
        <v>1.5E-3</v>
      </c>
      <c r="P251" s="163">
        <v>0</v>
      </c>
      <c r="Q251" s="163">
        <f>ROUND(E251*P251,5)</f>
        <v>0</v>
      </c>
      <c r="R251" s="163"/>
      <c r="S251" s="163"/>
      <c r="T251" s="164">
        <v>2.5999999999999999E-2</v>
      </c>
      <c r="U251" s="163">
        <f>ROUND(E251*T251,2)</f>
        <v>0.65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100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20.399999999999999" outlineLevel="1" x14ac:dyDescent="0.25">
      <c r="A252" s="154"/>
      <c r="B252" s="160"/>
      <c r="C252" s="197" t="s">
        <v>145</v>
      </c>
      <c r="D252" s="165"/>
      <c r="E252" s="171"/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102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197" t="s">
        <v>146</v>
      </c>
      <c r="D253" s="165"/>
      <c r="E253" s="171"/>
      <c r="F253" s="174"/>
      <c r="G253" s="174"/>
      <c r="H253" s="174"/>
      <c r="I253" s="174"/>
      <c r="J253" s="174"/>
      <c r="K253" s="174"/>
      <c r="L253" s="174"/>
      <c r="M253" s="174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102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/>
      <c r="B254" s="160"/>
      <c r="C254" s="197" t="s">
        <v>103</v>
      </c>
      <c r="D254" s="165"/>
      <c r="E254" s="171"/>
      <c r="F254" s="174"/>
      <c r="G254" s="174"/>
      <c r="H254" s="174"/>
      <c r="I254" s="174"/>
      <c r="J254" s="174"/>
      <c r="K254" s="174"/>
      <c r="L254" s="174"/>
      <c r="M254" s="174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102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7" t="s">
        <v>298</v>
      </c>
      <c r="D255" s="165"/>
      <c r="E255" s="171">
        <v>25</v>
      </c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8" t="s">
        <v>106</v>
      </c>
      <c r="D256" s="166"/>
      <c r="E256" s="172">
        <v>25</v>
      </c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102</v>
      </c>
      <c r="AF256" s="153">
        <v>1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>
        <v>56</v>
      </c>
      <c r="B257" s="160" t="s">
        <v>299</v>
      </c>
      <c r="C257" s="196" t="s">
        <v>300</v>
      </c>
      <c r="D257" s="162" t="s">
        <v>111</v>
      </c>
      <c r="E257" s="170">
        <v>45</v>
      </c>
      <c r="F257" s="175">
        <f>H257+J257</f>
        <v>0</v>
      </c>
      <c r="G257" s="174">
        <f>ROUND(E257*F257,2)</f>
        <v>0</v>
      </c>
      <c r="H257" s="175"/>
      <c r="I257" s="174">
        <f>ROUND(E257*H257,2)</f>
        <v>0</v>
      </c>
      <c r="J257" s="175"/>
      <c r="K257" s="174">
        <f>ROUND(E257*J257,2)</f>
        <v>0</v>
      </c>
      <c r="L257" s="174">
        <v>21</v>
      </c>
      <c r="M257" s="174">
        <f>G257*(1+L257/100)</f>
        <v>0</v>
      </c>
      <c r="N257" s="163">
        <v>2.4199999999999998E-3</v>
      </c>
      <c r="O257" s="163">
        <f>ROUND(E257*N257,5)</f>
        <v>0.1089</v>
      </c>
      <c r="P257" s="163">
        <v>0</v>
      </c>
      <c r="Q257" s="163">
        <f>ROUND(E257*P257,5)</f>
        <v>0</v>
      </c>
      <c r="R257" s="163"/>
      <c r="S257" s="163"/>
      <c r="T257" s="164">
        <v>0.05</v>
      </c>
      <c r="U257" s="163">
        <f>ROUND(E257*T257,2)</f>
        <v>2.25</v>
      </c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100</v>
      </c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ht="20.399999999999999" outlineLevel="1" x14ac:dyDescent="0.25">
      <c r="A258" s="154"/>
      <c r="B258" s="160"/>
      <c r="C258" s="197" t="s">
        <v>145</v>
      </c>
      <c r="D258" s="165"/>
      <c r="E258" s="171"/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7" t="s">
        <v>146</v>
      </c>
      <c r="D259" s="165"/>
      <c r="E259" s="171"/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197" t="s">
        <v>103</v>
      </c>
      <c r="D260" s="165"/>
      <c r="E260" s="171"/>
      <c r="F260" s="174"/>
      <c r="G260" s="174"/>
      <c r="H260" s="174"/>
      <c r="I260" s="174"/>
      <c r="J260" s="174"/>
      <c r="K260" s="174"/>
      <c r="L260" s="174"/>
      <c r="M260" s="174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102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197" t="s">
        <v>298</v>
      </c>
      <c r="D261" s="165"/>
      <c r="E261" s="171">
        <v>25</v>
      </c>
      <c r="F261" s="174"/>
      <c r="G261" s="174"/>
      <c r="H261" s="174"/>
      <c r="I261" s="174"/>
      <c r="J261" s="174"/>
      <c r="K261" s="174"/>
      <c r="L261" s="174"/>
      <c r="M261" s="174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102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197" t="s">
        <v>301</v>
      </c>
      <c r="D262" s="165"/>
      <c r="E262" s="171">
        <v>20</v>
      </c>
      <c r="F262" s="174"/>
      <c r="G262" s="174"/>
      <c r="H262" s="174"/>
      <c r="I262" s="174"/>
      <c r="J262" s="174"/>
      <c r="K262" s="174"/>
      <c r="L262" s="174"/>
      <c r="M262" s="174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102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85"/>
      <c r="B263" s="186"/>
      <c r="C263" s="200" t="s">
        <v>106</v>
      </c>
      <c r="D263" s="187"/>
      <c r="E263" s="188">
        <v>45</v>
      </c>
      <c r="F263" s="189"/>
      <c r="G263" s="189"/>
      <c r="H263" s="189"/>
      <c r="I263" s="189"/>
      <c r="J263" s="189"/>
      <c r="K263" s="189"/>
      <c r="L263" s="189"/>
      <c r="M263" s="189"/>
      <c r="N263" s="190"/>
      <c r="O263" s="190"/>
      <c r="P263" s="190"/>
      <c r="Q263" s="190"/>
      <c r="R263" s="190"/>
      <c r="S263" s="190"/>
      <c r="T263" s="191"/>
      <c r="U263" s="190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102</v>
      </c>
      <c r="AF263" s="153">
        <v>1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x14ac:dyDescent="0.25">
      <c r="A264" s="6"/>
      <c r="B264" s="7" t="s">
        <v>302</v>
      </c>
      <c r="C264" s="201" t="s">
        <v>302</v>
      </c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AC264">
        <v>15</v>
      </c>
      <c r="AD264">
        <v>21</v>
      </c>
    </row>
    <row r="265" spans="1:60" x14ac:dyDescent="0.25">
      <c r="A265" s="192"/>
      <c r="B265" s="193" t="s">
        <v>28</v>
      </c>
      <c r="C265" s="202" t="s">
        <v>302</v>
      </c>
      <c r="D265" s="194"/>
      <c r="E265" s="194"/>
      <c r="F265" s="194"/>
      <c r="G265" s="195">
        <f>G8+G157+G173+G186+G189+G225+G233+G240</f>
        <v>0</v>
      </c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AC265">
        <f>SUMIF(L7:L263,AC264,G7:G263)</f>
        <v>0</v>
      </c>
      <c r="AD265">
        <f>SUMIF(L7:L263,AD264,G7:G263)</f>
        <v>0</v>
      </c>
      <c r="AE265" t="s">
        <v>303</v>
      </c>
    </row>
    <row r="266" spans="1:60" x14ac:dyDescent="0.25">
      <c r="A266" s="6"/>
      <c r="B266" s="7" t="s">
        <v>302</v>
      </c>
      <c r="C266" s="201" t="s">
        <v>302</v>
      </c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60" x14ac:dyDescent="0.25">
      <c r="A267" s="6"/>
      <c r="B267" s="7" t="s">
        <v>302</v>
      </c>
      <c r="C267" s="201" t="s">
        <v>302</v>
      </c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60" x14ac:dyDescent="0.25">
      <c r="A268" s="263" t="s">
        <v>304</v>
      </c>
      <c r="B268" s="263"/>
      <c r="C268" s="264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60" x14ac:dyDescent="0.25">
      <c r="A269" s="265"/>
      <c r="B269" s="266"/>
      <c r="C269" s="267"/>
      <c r="D269" s="266"/>
      <c r="E269" s="266"/>
      <c r="F269" s="266"/>
      <c r="G269" s="268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AE269" t="s">
        <v>305</v>
      </c>
    </row>
    <row r="270" spans="1:60" x14ac:dyDescent="0.25">
      <c r="A270" s="269"/>
      <c r="B270" s="270"/>
      <c r="C270" s="271"/>
      <c r="D270" s="270"/>
      <c r="E270" s="270"/>
      <c r="F270" s="270"/>
      <c r="G270" s="272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60" x14ac:dyDescent="0.25">
      <c r="A271" s="269"/>
      <c r="B271" s="270"/>
      <c r="C271" s="271"/>
      <c r="D271" s="270"/>
      <c r="E271" s="270"/>
      <c r="F271" s="270"/>
      <c r="G271" s="272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60" x14ac:dyDescent="0.25">
      <c r="A272" s="269"/>
      <c r="B272" s="270"/>
      <c r="C272" s="271"/>
      <c r="D272" s="270"/>
      <c r="E272" s="270"/>
      <c r="F272" s="270"/>
      <c r="G272" s="272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31" x14ac:dyDescent="0.25">
      <c r="A273" s="273"/>
      <c r="B273" s="274"/>
      <c r="C273" s="275"/>
      <c r="D273" s="274"/>
      <c r="E273" s="274"/>
      <c r="F273" s="274"/>
      <c r="G273" s="27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31" x14ac:dyDescent="0.25">
      <c r="A274" s="6"/>
      <c r="B274" s="7" t="s">
        <v>302</v>
      </c>
      <c r="C274" s="201" t="s">
        <v>302</v>
      </c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1" x14ac:dyDescent="0.25">
      <c r="C275" s="203"/>
      <c r="AE275" t="s">
        <v>306</v>
      </c>
    </row>
  </sheetData>
  <sheetProtection algorithmName="SHA-512" hashValue="8B5QKIg+w34QC1Dmx7aqCEWgYge50hPtZrOI9cqzsJknvU7oP4mbj/hXYdoqG65/dKuS0afpecHhZBmVWBV1CA==" saltValue="gOmOOofan1htzaUS8DSVZw==" spinCount="100000" sheet="1" objects="1" scenarios="1"/>
  <mergeCells count="6">
    <mergeCell ref="A269:G273"/>
    <mergeCell ref="A1:G1"/>
    <mergeCell ref="C2:G2"/>
    <mergeCell ref="C3:G3"/>
    <mergeCell ref="C4:G4"/>
    <mergeCell ref="A268:C268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2023-03-02T14:51:07Z</dcterms:modified>
</cp:coreProperties>
</file>